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xWindow="10620" yWindow="0" windowWidth="10515" windowHeight="9450"/>
  </bookViews>
  <sheets>
    <sheet name="Tables 1(a) 1(b) 1(c)" sheetId="1" r:id="rId1"/>
    <sheet name="Tables 2(a) 2(b)" sheetId="4" r:id="rId2"/>
    <sheet name="Table 3" sheetId="9" r:id="rId3"/>
    <sheet name="Tables 4(a) 4(b)" sheetId="20" r:id="rId4"/>
    <sheet name="Table 5" sheetId="23" r:id="rId5"/>
    <sheet name="Table 6" sheetId="59" r:id="rId6"/>
    <sheet name="Table 7(a)" sheetId="41" r:id="rId7"/>
    <sheet name="Table 7(b)" sheetId="42" r:id="rId8"/>
    <sheet name="Table 8(a)" sheetId="43" r:id="rId9"/>
    <sheet name="Table 8(b)" sheetId="44" r:id="rId10"/>
    <sheet name="Table 9(a)" sheetId="45" r:id="rId11"/>
    <sheet name="Table 9(b)" sheetId="47" r:id="rId12"/>
    <sheet name="Table 10(a)" sheetId="55" r:id="rId13"/>
    <sheet name="Table 10(b)" sheetId="57" r:id="rId14"/>
    <sheet name="Table 11" sheetId="64" r:id="rId15"/>
    <sheet name="Table 12" sheetId="66" r:id="rId16"/>
    <sheet name="Table 13" sheetId="67" r:id="rId17"/>
    <sheet name="Table 14(a)" sheetId="68" r:id="rId18"/>
    <sheet name="Table 14(b)" sheetId="69" r:id="rId19"/>
    <sheet name="Table 15" sheetId="61" r:id="rId20"/>
    <sheet name="Table 16(a)" sheetId="70" r:id="rId21"/>
    <sheet name="Table 16(b)" sheetId="71" r:id="rId22"/>
    <sheet name="Table 17" sheetId="72" r:id="rId23"/>
    <sheet name="Table 18" sheetId="73" r:id="rId24"/>
    <sheet name="Table 19(a) - part 1" sheetId="74" r:id="rId25"/>
    <sheet name="Table 19(a) - part 2" sheetId="75" r:id="rId26"/>
    <sheet name="Table 19(a) - part 3" sheetId="76" r:id="rId27"/>
    <sheet name="Table 19(b) - part 1" sheetId="77" r:id="rId28"/>
    <sheet name="Table 19(b) - part 2" sheetId="78" r:id="rId29"/>
    <sheet name="Table 19(b) - part 3" sheetId="79" r:id="rId30"/>
    <sheet name="Table 19(b) - part 4" sheetId="80" r:id="rId31"/>
    <sheet name="Table 19(b) - part 5" sheetId="81" r:id="rId32"/>
  </sheets>
  <externalReferences>
    <externalReference r:id="rId33"/>
  </externalReferences>
  <definedNames>
    <definedName name="HTML_CodePage" hidden="1">1252</definedName>
    <definedName name="HTML_Control" localSheetId="19" hidden="1">{"'Page1'!$A$1:$G$25","'Page1'!$A$1:$G$42","'Page1'!$H$1","'Page1'!$A$28:$G$42"}</definedName>
    <definedName name="HTML_Control" localSheetId="5" hidden="1">{"'Page1'!$A$1:$G$25","'Page1'!$A$1:$G$42","'Page1'!$H$1","'Page1'!$A$28:$G$42"}</definedName>
    <definedName name="HTML_Control" hidden="1">{"'Page1'!$A$1:$G$25","'Page1'!$A$1:$G$42","'Page1'!$H$1","'Page1'!$A$28:$G$42"}</definedName>
    <definedName name="HTML_Description" hidden="1">""</definedName>
    <definedName name="HTML_Email" hidden="1">""</definedName>
    <definedName name="HTML_Header" hidden="1">"Table 1a"</definedName>
    <definedName name="HTML_LastUpdate" hidden="1">"02/10/2002"</definedName>
    <definedName name="HTML_LineAfter" hidden="1">FALSE</definedName>
    <definedName name="HTML_LineBefore" hidden="1">FALSE</definedName>
    <definedName name="HTML_Name" hidden="1">"Theodd"</definedName>
    <definedName name="HTML_OBDlg2" hidden="1">TRUE</definedName>
    <definedName name="HTML_OBDlg4" hidden="1">TRUE</definedName>
    <definedName name="HTML_OS" hidden="1">0</definedName>
    <definedName name="HTML_PathFile" hidden="1">"S:\CO\HB\PAQ\SACOORD\BookTest\Book 0102\jun\web\draft\tables\Table 1a Page 1.htm"</definedName>
    <definedName name="HTML_Title" hidden="1">"Page 1 June 2002 Book"</definedName>
    <definedName name="_xlnm.Print_Area" localSheetId="12">'Table 10(a)'!$A$1:$H$56</definedName>
    <definedName name="_xlnm.Print_Area" localSheetId="13">'Table 10(b)'!$A$1:$H$56</definedName>
    <definedName name="_xlnm.Print_Area" localSheetId="14">'Table 11'!$A$1:$E$56</definedName>
    <definedName name="_xlnm.Print_Area" localSheetId="15">'Table 12'!$A$1:$E$56</definedName>
    <definedName name="_xlnm.Print_Area" localSheetId="16">'Table 13'!$A$1:$G$57</definedName>
    <definedName name="_xlnm.Print_Area" localSheetId="17">'Table 14(a)'!$A$1:$I$32</definedName>
    <definedName name="_xlnm.Print_Area" localSheetId="18">'Table 14(b)'!$A$1:$H$34</definedName>
    <definedName name="_xlnm.Print_Area" localSheetId="19">'Table 15'!$A$1:$E$21</definedName>
    <definedName name="_xlnm.Print_Area" localSheetId="20">'Table 16(a)'!$A$2:$O$37</definedName>
    <definedName name="_xlnm.Print_Area" localSheetId="21">'Table 16(b)'!$A$4:$O$38</definedName>
    <definedName name="_xlnm.Print_Area" localSheetId="24">'Table 19(a) - part 1'!$A$1:$K$37</definedName>
    <definedName name="_xlnm.Print_Area" localSheetId="25">'Table 19(a) - part 2'!$A$1:$L$40</definedName>
    <definedName name="_xlnm.Print_Area" localSheetId="26">'Table 19(a) - part 3'!$A$1:$L$24</definedName>
    <definedName name="_xlnm.Print_Area" localSheetId="27">'Table 19(b) - part 1'!$A$1:$N$33</definedName>
    <definedName name="_xlnm.Print_Area" localSheetId="28">'Table 19(b) - part 2'!$A$1:$N$27</definedName>
    <definedName name="_xlnm.Print_Area" localSheetId="29">'Table 19(b) - part 3'!$A$1:$M$47</definedName>
    <definedName name="_xlnm.Print_Area" localSheetId="30">'Table 19(b) - part 4'!$A$1:$M$50</definedName>
    <definedName name="_xlnm.Print_Area" localSheetId="31">'Table 19(b) - part 5'!$A$1:$M$50</definedName>
    <definedName name="_xlnm.Print_Area" localSheetId="2">'Table 3'!$A$1:$K$43</definedName>
    <definedName name="_xlnm.Print_Area" localSheetId="4">'Table 5'!$A$1:$J$40</definedName>
    <definedName name="_xlnm.Print_Area" localSheetId="6">'Table 7(a)'!$A$1:$J$44</definedName>
    <definedName name="_xlnm.Print_Area" localSheetId="7">'Table 7(b)'!$A$1:$J$44</definedName>
    <definedName name="_xlnm.Print_Area" localSheetId="8">'Table 8(a)'!$A$1:$M$42</definedName>
    <definedName name="_xlnm.Print_Area" localSheetId="9">'Table 8(b)'!$A$1:$M$42</definedName>
    <definedName name="_xlnm.Print_Area" localSheetId="10">'Table 9(a)'!$A$1:$F$56</definedName>
    <definedName name="_xlnm.Print_Area" localSheetId="11">'Table 9(b)'!$A$1:$F$56</definedName>
    <definedName name="_xlnm.Print_Area" localSheetId="0">'Tables 1(a) 1(b) 1(c)'!$A$1:$G$60</definedName>
    <definedName name="_xlnm.Print_Area" localSheetId="1">'Tables 2(a) 2(b)'!$A$1:$H$47</definedName>
    <definedName name="Print_Area_MI" localSheetId="14">#REF!</definedName>
    <definedName name="Print_Area_MI" localSheetId="15">#REF!</definedName>
    <definedName name="Print_Area_MI" localSheetId="16">#REF!</definedName>
    <definedName name="Print_Area_MI" localSheetId="20">#REF!</definedName>
    <definedName name="Print_Area_MI" localSheetId="21">#REF!</definedName>
    <definedName name="Print_Area_MI">#REF!</definedName>
    <definedName name="PrintAreaMI">[1]EXPENDITURE!$B$2:$N$59</definedName>
  </definedNames>
  <calcPr calcId="145621" calcMode="manual"/>
</workbook>
</file>

<file path=xl/calcChain.xml><?xml version="1.0" encoding="utf-8"?>
<calcChain xmlns="http://schemas.openxmlformats.org/spreadsheetml/2006/main">
  <c r="L21" i="81" l="1"/>
  <c r="I21" i="81"/>
  <c r="F21" i="81"/>
  <c r="J21" i="81" s="1"/>
  <c r="I6" i="81"/>
  <c r="F6" i="81"/>
  <c r="J6" i="81" s="1"/>
  <c r="L31" i="80"/>
  <c r="I31" i="80"/>
  <c r="F31" i="80"/>
  <c r="L30" i="80"/>
  <c r="I30" i="80"/>
  <c r="F30" i="80"/>
  <c r="J30" i="80" s="1"/>
  <c r="L29" i="80"/>
  <c r="I29" i="80"/>
  <c r="F29" i="80"/>
  <c r="J29" i="80" s="1"/>
  <c r="L28" i="80"/>
  <c r="I28" i="80"/>
  <c r="F28" i="80"/>
  <c r="J28" i="80" s="1"/>
  <c r="L27" i="80"/>
  <c r="I27" i="80"/>
  <c r="F27" i="80"/>
  <c r="J27" i="80" s="1"/>
  <c r="L26" i="80"/>
  <c r="J26" i="80"/>
  <c r="L25" i="80"/>
  <c r="I25" i="80"/>
  <c r="F25" i="80"/>
  <c r="J25" i="80" s="1"/>
  <c r="L24" i="80"/>
  <c r="I24" i="80"/>
  <c r="F24" i="80"/>
  <c r="L23" i="80"/>
  <c r="K23" i="80"/>
  <c r="M23" i="80" s="1"/>
  <c r="J23" i="80"/>
  <c r="L22" i="80"/>
  <c r="K22" i="80"/>
  <c r="M22" i="80" s="1"/>
  <c r="I22" i="80"/>
  <c r="J22" i="80" s="1"/>
  <c r="L21" i="80"/>
  <c r="I21" i="80"/>
  <c r="F21" i="80"/>
  <c r="J21" i="80" s="1"/>
  <c r="I16" i="80"/>
  <c r="F16" i="80"/>
  <c r="J16" i="80" s="1"/>
  <c r="I15" i="80"/>
  <c r="L15" i="80" s="1"/>
  <c r="F15" i="80"/>
  <c r="J15" i="80" s="1"/>
  <c r="I14" i="80"/>
  <c r="F14" i="80"/>
  <c r="J14" i="80" s="1"/>
  <c r="K29" i="80" s="1"/>
  <c r="M29" i="80" s="1"/>
  <c r="I13" i="80"/>
  <c r="L13" i="80" s="1"/>
  <c r="F13" i="80"/>
  <c r="J13" i="80" s="1"/>
  <c r="K28" i="80" s="1"/>
  <c r="M28" i="80" s="1"/>
  <c r="I12" i="80"/>
  <c r="F12" i="80"/>
  <c r="J12" i="80" s="1"/>
  <c r="K27" i="80" s="1"/>
  <c r="M27" i="80" s="1"/>
  <c r="L11" i="80"/>
  <c r="J11" i="80"/>
  <c r="K26" i="80" s="1"/>
  <c r="M26" i="80" s="1"/>
  <c r="L10" i="80"/>
  <c r="J10" i="80"/>
  <c r="L9" i="80"/>
  <c r="J9" i="80"/>
  <c r="I8" i="80"/>
  <c r="L8" i="80" s="1"/>
  <c r="L7" i="80"/>
  <c r="J7" i="80"/>
  <c r="I6" i="80"/>
  <c r="F6" i="80"/>
  <c r="J6" i="80" s="1"/>
  <c r="L31" i="79"/>
  <c r="I31" i="79"/>
  <c r="F31" i="79"/>
  <c r="J31" i="79" s="1"/>
  <c r="I30" i="79"/>
  <c r="F30" i="79"/>
  <c r="I29" i="79"/>
  <c r="F29" i="79"/>
  <c r="J29" i="79" s="1"/>
  <c r="I28" i="79"/>
  <c r="F28" i="79"/>
  <c r="J28" i="79" s="1"/>
  <c r="I27" i="79"/>
  <c r="F27" i="79"/>
  <c r="J27" i="79" s="1"/>
  <c r="K27" i="79" s="1"/>
  <c r="M27" i="79" s="1"/>
  <c r="I26" i="79"/>
  <c r="F26" i="79"/>
  <c r="I25" i="79"/>
  <c r="F25" i="79"/>
  <c r="J25" i="79" s="1"/>
  <c r="K25" i="79" s="1"/>
  <c r="M25" i="79" s="1"/>
  <c r="I24" i="79"/>
  <c r="F24" i="79"/>
  <c r="J24" i="79" s="1"/>
  <c r="I23" i="79"/>
  <c r="F23" i="79"/>
  <c r="J23" i="79" s="1"/>
  <c r="K23" i="79" s="1"/>
  <c r="M23" i="79" s="1"/>
  <c r="I22" i="79"/>
  <c r="F22" i="79"/>
  <c r="L21" i="79"/>
  <c r="I21" i="79"/>
  <c r="F21" i="79"/>
  <c r="J21" i="79" s="1"/>
  <c r="K21" i="79" s="1"/>
  <c r="M21" i="79" s="1"/>
  <c r="K16" i="79"/>
  <c r="I16" i="79"/>
  <c r="F16" i="79"/>
  <c r="L16" i="79" s="1"/>
  <c r="I15" i="79"/>
  <c r="F15" i="79"/>
  <c r="J15" i="79" s="1"/>
  <c r="I14" i="79"/>
  <c r="L14" i="79" s="1"/>
  <c r="F14" i="79"/>
  <c r="J14" i="79" s="1"/>
  <c r="I13" i="79"/>
  <c r="F13" i="79"/>
  <c r="J13" i="79" s="1"/>
  <c r="I12" i="79"/>
  <c r="L12" i="79" s="1"/>
  <c r="F12" i="79"/>
  <c r="J12" i="79" s="1"/>
  <c r="I11" i="79"/>
  <c r="F11" i="79"/>
  <c r="J11" i="79" s="1"/>
  <c r="I10" i="79"/>
  <c r="L10" i="79" s="1"/>
  <c r="F10" i="79"/>
  <c r="J10" i="79" s="1"/>
  <c r="I9" i="79"/>
  <c r="F9" i="79"/>
  <c r="J9" i="79" s="1"/>
  <c r="I8" i="79"/>
  <c r="L8" i="79" s="1"/>
  <c r="F8" i="79"/>
  <c r="J8" i="79" s="1"/>
  <c r="I7" i="79"/>
  <c r="F7" i="79"/>
  <c r="J7" i="79" s="1"/>
  <c r="K6" i="79"/>
  <c r="I6" i="79"/>
  <c r="J6" i="79" s="1"/>
  <c r="F6" i="79"/>
  <c r="L20" i="78"/>
  <c r="G20" i="78"/>
  <c r="M19" i="78"/>
  <c r="L19" i="78"/>
  <c r="I19" i="78"/>
  <c r="N19" i="78" s="1"/>
  <c r="G19" i="78"/>
  <c r="L18" i="78"/>
  <c r="G18" i="78"/>
  <c r="M17" i="78"/>
  <c r="L17" i="78"/>
  <c r="I17" i="78"/>
  <c r="N17" i="78" s="1"/>
  <c r="G17" i="78"/>
  <c r="L16" i="78"/>
  <c r="G16" i="78"/>
  <c r="M15" i="78"/>
  <c r="L15" i="78"/>
  <c r="I15" i="78"/>
  <c r="N15" i="78" s="1"/>
  <c r="G15" i="78"/>
  <c r="L14" i="78"/>
  <c r="G14" i="78"/>
  <c r="M13" i="78"/>
  <c r="L13" i="78"/>
  <c r="I13" i="78"/>
  <c r="N13" i="78" s="1"/>
  <c r="G13" i="78"/>
  <c r="L12" i="78"/>
  <c r="G12" i="78"/>
  <c r="M11" i="78"/>
  <c r="L11" i="78"/>
  <c r="I11" i="78"/>
  <c r="N11" i="78" s="1"/>
  <c r="G11" i="78"/>
  <c r="L10" i="78"/>
  <c r="G10" i="78"/>
  <c r="M9" i="78"/>
  <c r="L9" i="78"/>
  <c r="I9" i="78"/>
  <c r="N9" i="78" s="1"/>
  <c r="G9" i="78"/>
  <c r="L8" i="78"/>
  <c r="G8" i="78"/>
  <c r="M7" i="78"/>
  <c r="L7" i="78"/>
  <c r="I7" i="78"/>
  <c r="N7" i="78" s="1"/>
  <c r="G7" i="78"/>
  <c r="L6" i="78"/>
  <c r="G6" i="78"/>
  <c r="M5" i="78"/>
  <c r="L5" i="78"/>
  <c r="I5" i="78"/>
  <c r="N5" i="78" s="1"/>
  <c r="G5" i="78"/>
  <c r="L31" i="77"/>
  <c r="G31" i="77"/>
  <c r="M30" i="77"/>
  <c r="L30" i="77"/>
  <c r="I30" i="77"/>
  <c r="N30" i="77" s="1"/>
  <c r="G30" i="77"/>
  <c r="L29" i="77"/>
  <c r="G29" i="77"/>
  <c r="M28" i="77"/>
  <c r="L28" i="77"/>
  <c r="I28" i="77"/>
  <c r="N28" i="77" s="1"/>
  <c r="G28" i="77"/>
  <c r="L27" i="77"/>
  <c r="G27" i="77"/>
  <c r="M26" i="77"/>
  <c r="L26" i="77"/>
  <c r="I26" i="77"/>
  <c r="N26" i="77" s="1"/>
  <c r="G26" i="77"/>
  <c r="L25" i="77"/>
  <c r="G25" i="77"/>
  <c r="M24" i="77"/>
  <c r="L24" i="77"/>
  <c r="I24" i="77"/>
  <c r="N24" i="77" s="1"/>
  <c r="G24" i="77"/>
  <c r="L23" i="77"/>
  <c r="G23" i="77"/>
  <c r="M22" i="77"/>
  <c r="L22" i="77"/>
  <c r="I22" i="77"/>
  <c r="N22" i="77" s="1"/>
  <c r="G22" i="77"/>
  <c r="L21" i="77"/>
  <c r="G21" i="77"/>
  <c r="M20" i="77"/>
  <c r="L20" i="77"/>
  <c r="I20" i="77"/>
  <c r="N20" i="77" s="1"/>
  <c r="G20" i="77"/>
  <c r="L19" i="77"/>
  <c r="G19" i="77"/>
  <c r="M18" i="77"/>
  <c r="L18" i="77"/>
  <c r="I18" i="77"/>
  <c r="N18" i="77" s="1"/>
  <c r="G18" i="77"/>
  <c r="L17" i="77"/>
  <c r="G17" i="77"/>
  <c r="M16" i="77"/>
  <c r="L16" i="77"/>
  <c r="I16" i="77"/>
  <c r="N16" i="77" s="1"/>
  <c r="G16" i="77"/>
  <c r="L15" i="77"/>
  <c r="G15" i="77"/>
  <c r="M14" i="77"/>
  <c r="L14" i="77"/>
  <c r="I14" i="77"/>
  <c r="N14" i="77" s="1"/>
  <c r="G14" i="77"/>
  <c r="L13" i="77"/>
  <c r="G13" i="77"/>
  <c r="M12" i="77"/>
  <c r="L12" i="77"/>
  <c r="I12" i="77"/>
  <c r="N12" i="77" s="1"/>
  <c r="G12" i="77"/>
  <c r="L11" i="77"/>
  <c r="G11" i="77"/>
  <c r="M10" i="77"/>
  <c r="L10" i="77"/>
  <c r="I10" i="77"/>
  <c r="N10" i="77" s="1"/>
  <c r="G10" i="77"/>
  <c r="L9" i="77"/>
  <c r="G9" i="77"/>
  <c r="M8" i="77"/>
  <c r="L8" i="77"/>
  <c r="I8" i="77"/>
  <c r="N8" i="77" s="1"/>
  <c r="G8" i="77"/>
  <c r="L7" i="77"/>
  <c r="G7" i="77"/>
  <c r="M6" i="77"/>
  <c r="L6" i="77"/>
  <c r="I6" i="77"/>
  <c r="N6" i="77" s="1"/>
  <c r="G6" i="77"/>
  <c r="L5" i="77"/>
  <c r="G5" i="77"/>
  <c r="K24" i="79" l="1"/>
  <c r="M24" i="79" s="1"/>
  <c r="K28" i="79"/>
  <c r="M28" i="79" s="1"/>
  <c r="K31" i="80"/>
  <c r="M31" i="80" s="1"/>
  <c r="M7" i="77"/>
  <c r="I7" i="77"/>
  <c r="N7" i="77" s="1"/>
  <c r="M11" i="77"/>
  <c r="I11" i="77"/>
  <c r="N11" i="77" s="1"/>
  <c r="M15" i="77"/>
  <c r="I15" i="77"/>
  <c r="N15" i="77" s="1"/>
  <c r="M19" i="77"/>
  <c r="I19" i="77"/>
  <c r="N19" i="77" s="1"/>
  <c r="M23" i="77"/>
  <c r="I23" i="77"/>
  <c r="N23" i="77" s="1"/>
  <c r="M27" i="77"/>
  <c r="I27" i="77"/>
  <c r="N27" i="77" s="1"/>
  <c r="M8" i="78"/>
  <c r="I8" i="78"/>
  <c r="N8" i="78" s="1"/>
  <c r="M16" i="78"/>
  <c r="I16" i="78"/>
  <c r="N16" i="78" s="1"/>
  <c r="K25" i="80"/>
  <c r="M25" i="80" s="1"/>
  <c r="K30" i="80"/>
  <c r="M30" i="80" s="1"/>
  <c r="M5" i="77"/>
  <c r="I5" i="77"/>
  <c r="N5" i="77" s="1"/>
  <c r="M9" i="77"/>
  <c r="I9" i="77"/>
  <c r="N9" i="77" s="1"/>
  <c r="M13" i="77"/>
  <c r="I13" i="77"/>
  <c r="N13" i="77" s="1"/>
  <c r="M17" i="77"/>
  <c r="I17" i="77"/>
  <c r="N17" i="77" s="1"/>
  <c r="M21" i="77"/>
  <c r="I21" i="77"/>
  <c r="N21" i="77" s="1"/>
  <c r="M25" i="77"/>
  <c r="I25" i="77"/>
  <c r="N25" i="77" s="1"/>
  <c r="M29" i="77"/>
  <c r="I29" i="77"/>
  <c r="N29" i="77" s="1"/>
  <c r="M31" i="77"/>
  <c r="I31" i="77"/>
  <c r="N31" i="77" s="1"/>
  <c r="M12" i="78"/>
  <c r="I12" i="78"/>
  <c r="N12" i="78" s="1"/>
  <c r="M20" i="78"/>
  <c r="I20" i="78"/>
  <c r="N20" i="78" s="1"/>
  <c r="K29" i="79"/>
  <c r="M29" i="79" s="1"/>
  <c r="K21" i="80"/>
  <c r="M21" i="80" s="1"/>
  <c r="K21" i="81"/>
  <c r="M21" i="81" s="1"/>
  <c r="M6" i="78"/>
  <c r="I6" i="78"/>
  <c r="N6" i="78" s="1"/>
  <c r="M10" i="78"/>
  <c r="I10" i="78"/>
  <c r="N10" i="78" s="1"/>
  <c r="M14" i="78"/>
  <c r="I14" i="78"/>
  <c r="N14" i="78" s="1"/>
  <c r="M18" i="78"/>
  <c r="I18" i="78"/>
  <c r="N18" i="78" s="1"/>
  <c r="L6" i="79"/>
  <c r="L7" i="79"/>
  <c r="L9" i="79"/>
  <c r="L11" i="79"/>
  <c r="L13" i="79"/>
  <c r="L15" i="79"/>
  <c r="J16" i="79"/>
  <c r="K31" i="79" s="1"/>
  <c r="M31" i="79" s="1"/>
  <c r="J22" i="79"/>
  <c r="K22" i="79" s="1"/>
  <c r="M22" i="79" s="1"/>
  <c r="J26" i="79"/>
  <c r="K26" i="79" s="1"/>
  <c r="M26" i="79" s="1"/>
  <c r="J30" i="79"/>
  <c r="K30" i="79" s="1"/>
  <c r="M30" i="79" s="1"/>
  <c r="L6" i="80"/>
  <c r="L12" i="80"/>
  <c r="L14" i="80"/>
  <c r="L16" i="80"/>
  <c r="J24" i="80"/>
  <c r="J31" i="80"/>
  <c r="L6" i="81"/>
  <c r="K24" i="80" l="1"/>
  <c r="M24" i="80" s="1"/>
  <c r="I17" i="76" l="1"/>
  <c r="F17" i="76"/>
  <c r="J17" i="76" s="1"/>
  <c r="L17" i="76" s="1"/>
  <c r="I16" i="76"/>
  <c r="F16" i="76"/>
  <c r="J16" i="76" s="1"/>
  <c r="L16" i="76" s="1"/>
  <c r="I15" i="76"/>
  <c r="F15" i="76"/>
  <c r="J15" i="76" s="1"/>
  <c r="L15" i="76" s="1"/>
  <c r="I14" i="76"/>
  <c r="F14" i="76"/>
  <c r="J14" i="76" s="1"/>
  <c r="L14" i="76" s="1"/>
  <c r="I13" i="76"/>
  <c r="F13" i="76"/>
  <c r="J13" i="76" s="1"/>
  <c r="L13" i="76" s="1"/>
  <c r="I12" i="76"/>
  <c r="F12" i="76"/>
  <c r="J12" i="76" s="1"/>
  <c r="L12" i="76" s="1"/>
  <c r="I11" i="76"/>
  <c r="F11" i="76"/>
  <c r="J11" i="76" s="1"/>
  <c r="L11" i="76" s="1"/>
  <c r="I10" i="76"/>
  <c r="F10" i="76"/>
  <c r="J10" i="76" s="1"/>
  <c r="L10" i="76" s="1"/>
  <c r="I9" i="76"/>
  <c r="F9" i="76"/>
  <c r="J9" i="76" s="1"/>
  <c r="L9" i="76" s="1"/>
  <c r="I8" i="76"/>
  <c r="F8" i="76"/>
  <c r="J8" i="76" s="1"/>
  <c r="L8" i="76" s="1"/>
  <c r="I7" i="76"/>
  <c r="F7" i="76"/>
  <c r="J7" i="76" s="1"/>
  <c r="L7" i="76" s="1"/>
  <c r="I6" i="76"/>
  <c r="F6" i="76"/>
  <c r="J6" i="76" s="1"/>
  <c r="L6" i="76" s="1"/>
  <c r="I38" i="75"/>
  <c r="F38" i="75"/>
  <c r="J38" i="75" s="1"/>
  <c r="L38" i="75" s="1"/>
  <c r="I37" i="75"/>
  <c r="F37" i="75"/>
  <c r="J37" i="75" s="1"/>
  <c r="L37" i="75" s="1"/>
  <c r="I36" i="75"/>
  <c r="F36" i="75"/>
  <c r="J36" i="75" s="1"/>
  <c r="L36" i="75" s="1"/>
  <c r="I35" i="75"/>
  <c r="F35" i="75"/>
  <c r="J35" i="75" s="1"/>
  <c r="L35" i="75" s="1"/>
  <c r="I34" i="75"/>
  <c r="F34" i="75"/>
  <c r="J34" i="75" s="1"/>
  <c r="L34" i="75" s="1"/>
  <c r="I33" i="75"/>
  <c r="F33" i="75"/>
  <c r="J33" i="75" s="1"/>
  <c r="L33" i="75" s="1"/>
  <c r="I32" i="75"/>
  <c r="F32" i="75"/>
  <c r="J32" i="75" s="1"/>
  <c r="L32" i="75" s="1"/>
  <c r="I31" i="75"/>
  <c r="F31" i="75"/>
  <c r="J31" i="75" s="1"/>
  <c r="L31" i="75" s="1"/>
  <c r="I30" i="75"/>
  <c r="F30" i="75"/>
  <c r="J30" i="75" s="1"/>
  <c r="L30" i="75" s="1"/>
  <c r="I29" i="75"/>
  <c r="F29" i="75"/>
  <c r="J29" i="75" s="1"/>
  <c r="L29" i="75" s="1"/>
  <c r="I28" i="75"/>
  <c r="F28" i="75"/>
  <c r="J28" i="75" s="1"/>
  <c r="L28" i="75" s="1"/>
  <c r="K18" i="75"/>
  <c r="I18" i="75"/>
  <c r="I17" i="75"/>
  <c r="I16" i="75"/>
  <c r="I15" i="75"/>
  <c r="I14" i="75"/>
  <c r="I13" i="75"/>
  <c r="I12" i="75"/>
  <c r="I11" i="75"/>
  <c r="I10" i="75"/>
  <c r="I9" i="75"/>
  <c r="I8" i="75"/>
  <c r="I7" i="75"/>
  <c r="I6" i="75"/>
  <c r="I35" i="74"/>
  <c r="I34" i="74"/>
  <c r="I33" i="74"/>
  <c r="I32" i="74"/>
  <c r="I31" i="74"/>
  <c r="I30" i="74"/>
  <c r="I29" i="74"/>
  <c r="I28" i="74"/>
  <c r="I27" i="74"/>
  <c r="I26" i="74"/>
  <c r="I25" i="74"/>
  <c r="I24" i="74"/>
  <c r="I23" i="74"/>
  <c r="I22" i="74"/>
  <c r="I21" i="74"/>
  <c r="I20" i="74"/>
  <c r="I19" i="74"/>
  <c r="I18" i="74"/>
  <c r="I17" i="74"/>
  <c r="I16" i="74"/>
  <c r="I15" i="74"/>
  <c r="I14" i="74"/>
  <c r="I13" i="74"/>
  <c r="I12" i="74"/>
  <c r="I11" i="74"/>
  <c r="I10" i="74"/>
  <c r="I9" i="74"/>
  <c r="I8" i="74"/>
  <c r="I7" i="74"/>
  <c r="I6" i="74"/>
  <c r="H16" i="72" l="1"/>
  <c r="G16" i="72"/>
  <c r="F16" i="72"/>
  <c r="E16" i="72"/>
  <c r="C16" i="72"/>
  <c r="B16" i="72"/>
  <c r="D11" i="72"/>
  <c r="D16" i="72" s="1"/>
  <c r="E27" i="69" l="1"/>
  <c r="H25" i="69"/>
  <c r="H27" i="69" s="1"/>
  <c r="G25" i="69"/>
  <c r="F25" i="69"/>
  <c r="F27" i="69" s="1"/>
  <c r="E25" i="69"/>
  <c r="D25" i="69"/>
  <c r="D27" i="69" s="1"/>
  <c r="G27" i="69" s="1"/>
  <c r="G29" i="69" s="1"/>
  <c r="G23" i="69"/>
  <c r="G22" i="69"/>
  <c r="G21" i="69"/>
  <c r="G20" i="69"/>
  <c r="G19" i="69"/>
  <c r="G18" i="69"/>
  <c r="G17" i="69"/>
  <c r="G16" i="69"/>
  <c r="G15" i="69"/>
  <c r="G14" i="69"/>
  <c r="G13" i="69"/>
  <c r="G12" i="69"/>
  <c r="G11" i="69"/>
  <c r="G10" i="69"/>
  <c r="G9" i="69"/>
  <c r="G8" i="69"/>
  <c r="G7" i="69"/>
  <c r="G6" i="69"/>
  <c r="G5" i="69"/>
  <c r="G4" i="69"/>
  <c r="G25" i="68"/>
  <c r="F25" i="68"/>
  <c r="E25" i="68"/>
  <c r="D25" i="68"/>
</calcChain>
</file>

<file path=xl/comments1.xml><?xml version="1.0" encoding="utf-8"?>
<comments xmlns="http://schemas.openxmlformats.org/spreadsheetml/2006/main">
  <authors>
    <author>Theodd</author>
  </authors>
  <commentList>
    <comment ref="K16" authorId="0">
      <text>
        <r>
          <rPr>
            <b/>
            <sz val="8"/>
            <color indexed="81"/>
            <rFont val="Tahoma"/>
            <family val="2"/>
          </rPr>
          <t>Theodd:</t>
        </r>
        <r>
          <rPr>
            <sz val="8"/>
            <color indexed="81"/>
            <rFont val="Tahoma"/>
            <family val="2"/>
          </rPr>
          <t xml:space="preserve">
from page 6
Table 5: PBS Other - Summary of direct payments and advances</t>
        </r>
      </text>
    </comment>
  </commentList>
</comments>
</file>

<file path=xl/comments2.xml><?xml version="1.0" encoding="utf-8"?>
<comments xmlns="http://schemas.openxmlformats.org/spreadsheetml/2006/main">
  <authors>
    <author>Theodd</author>
    <author>Andrew Kopras</author>
  </authors>
  <commentList>
    <comment ref="K7" authorId="0">
      <text>
        <r>
          <rPr>
            <b/>
            <sz val="8"/>
            <color indexed="81"/>
            <rFont val="Tahoma"/>
            <family val="2"/>
          </rPr>
          <t>Theodd:</t>
        </r>
        <r>
          <rPr>
            <sz val="8"/>
            <color indexed="81"/>
            <rFont val="Tahoma"/>
            <family val="2"/>
          </rPr>
          <t xml:space="preserve">
from page 6
Table 5: PBS Other - Summary of direct payments and advances</t>
        </r>
      </text>
    </comment>
    <comment ref="K12" authorId="1">
      <text>
        <r>
          <rPr>
            <b/>
            <sz val="8"/>
            <color indexed="81"/>
            <rFont val="Tahoma"/>
            <family val="2"/>
          </rPr>
          <t xml:space="preserve">Theodd:
</t>
        </r>
        <r>
          <rPr>
            <sz val="8"/>
            <color indexed="81"/>
            <rFont val="Tahoma"/>
            <family val="2"/>
          </rPr>
          <t>from page 6
Table 5: PBS Other - Summary of direct payments and advances</t>
        </r>
        <r>
          <rPr>
            <sz val="8"/>
            <color indexed="81"/>
            <rFont val="Tahoma"/>
            <family val="2"/>
          </rPr>
          <t xml:space="preserve">
</t>
        </r>
      </text>
    </comment>
  </commentList>
</comments>
</file>

<file path=xl/sharedStrings.xml><?xml version="1.0" encoding="utf-8"?>
<sst xmlns="http://schemas.openxmlformats.org/spreadsheetml/2006/main" count="1939" uniqueCount="836">
  <si>
    <t xml:space="preserve"> </t>
  </si>
  <si>
    <t xml:space="preserve">                 Change</t>
  </si>
  <si>
    <t>Volume</t>
  </si>
  <si>
    <t>Category</t>
  </si>
  <si>
    <t>Number</t>
  </si>
  <si>
    <t>%</t>
  </si>
  <si>
    <t>Concessional non Safety Net</t>
  </si>
  <si>
    <t>Concessional Safety Net</t>
  </si>
  <si>
    <t xml:space="preserve">     Total Concessional</t>
  </si>
  <si>
    <t xml:space="preserve">General non Safety Net </t>
  </si>
  <si>
    <t xml:space="preserve">General Safety Net </t>
  </si>
  <si>
    <t xml:space="preserve">     Total General</t>
  </si>
  <si>
    <t>Drs Bag</t>
  </si>
  <si>
    <t>Govt Cost</t>
  </si>
  <si>
    <t xml:space="preserve">$ </t>
  </si>
  <si>
    <t>Repatriation non Safety Net</t>
  </si>
  <si>
    <t>Repatriation Safety Net</t>
  </si>
  <si>
    <t xml:space="preserve">  </t>
  </si>
  <si>
    <t xml:space="preserve">% </t>
  </si>
  <si>
    <t xml:space="preserve">  Year ending </t>
  </si>
  <si>
    <t xml:space="preserve">   Year ending</t>
  </si>
  <si>
    <t xml:space="preserve">  Year ending</t>
  </si>
  <si>
    <t xml:space="preserve">     Total </t>
  </si>
  <si>
    <t xml:space="preserve">     Total</t>
  </si>
  <si>
    <t>Year</t>
  </si>
  <si>
    <t>Month</t>
  </si>
  <si>
    <t>Govt Cost $</t>
  </si>
  <si>
    <t>Patient Payments $</t>
  </si>
  <si>
    <t>Total Cost $</t>
  </si>
  <si>
    <t>Ave Price $</t>
  </si>
  <si>
    <t>Total Concessional</t>
  </si>
  <si>
    <t>Total General</t>
  </si>
  <si>
    <t>Total</t>
  </si>
  <si>
    <t>NSW</t>
  </si>
  <si>
    <t>Vic</t>
  </si>
  <si>
    <t>Qld</t>
  </si>
  <si>
    <t>SA</t>
  </si>
  <si>
    <t>WA</t>
  </si>
  <si>
    <t>Tas</t>
  </si>
  <si>
    <t>NT</t>
  </si>
  <si>
    <t>ACT</t>
  </si>
  <si>
    <t>Australia</t>
  </si>
  <si>
    <t>Concess NSN</t>
  </si>
  <si>
    <t>Concess SN</t>
  </si>
  <si>
    <t>General NSN</t>
  </si>
  <si>
    <t>General SN</t>
  </si>
  <si>
    <t>Ave Prices $</t>
  </si>
  <si>
    <t>Volume per capita</t>
  </si>
  <si>
    <t>Govt cost per capita</t>
  </si>
  <si>
    <t>% Population</t>
  </si>
  <si>
    <t>100</t>
  </si>
  <si>
    <t>% Volume</t>
  </si>
  <si>
    <t>% Govt Cost</t>
  </si>
  <si>
    <t>% Total Cost</t>
  </si>
  <si>
    <r>
      <t>Population ('000)</t>
    </r>
    <r>
      <rPr>
        <vertAlign val="superscript"/>
        <sz val="9"/>
        <rFont val="Arial"/>
        <family val="2"/>
      </rPr>
      <t>(a)</t>
    </r>
  </si>
  <si>
    <t>JUL</t>
  </si>
  <si>
    <t>AUG</t>
  </si>
  <si>
    <t>SEP</t>
  </si>
  <si>
    <t>OCT</t>
  </si>
  <si>
    <t>NOV</t>
  </si>
  <si>
    <t>DEC</t>
  </si>
  <si>
    <t>JAN</t>
  </si>
  <si>
    <t>FEB</t>
  </si>
  <si>
    <t>MAR</t>
  </si>
  <si>
    <t>APR</t>
  </si>
  <si>
    <t>MAY</t>
  </si>
  <si>
    <t>JUN</t>
  </si>
  <si>
    <t>Change</t>
  </si>
  <si>
    <t>Government Cost $</t>
  </si>
  <si>
    <t>In vitro fertilisation</t>
  </si>
  <si>
    <t>Human growth hormones</t>
  </si>
  <si>
    <t xml:space="preserve">Total  </t>
  </si>
  <si>
    <t xml:space="preserve">    Year ending -</t>
  </si>
  <si>
    <t xml:space="preserve">Year ending - </t>
  </si>
  <si>
    <t>ATC Group Level 1</t>
  </si>
  <si>
    <t>Change, years ending:</t>
  </si>
  <si>
    <t>Percentage Change</t>
  </si>
  <si>
    <t>ATC Group Level 2</t>
  </si>
  <si>
    <t/>
  </si>
  <si>
    <t>Rank</t>
  </si>
  <si>
    <t>Drug</t>
  </si>
  <si>
    <t xml:space="preserve">          (total for all forms and strengths for each drug)</t>
  </si>
  <si>
    <t>Item</t>
  </si>
  <si>
    <t>Form</t>
  </si>
  <si>
    <t xml:space="preserve">           </t>
  </si>
  <si>
    <t>Safety net card issue fees</t>
  </si>
  <si>
    <t>Aboriginal health services (GST exclusive)</t>
  </si>
  <si>
    <t>Opiate Dependence Treatment Program</t>
  </si>
  <si>
    <t>Not otherwise classified</t>
  </si>
  <si>
    <t>General Patients</t>
  </si>
  <si>
    <t>Concessional Patients</t>
  </si>
  <si>
    <t>Non-Safety Net</t>
  </si>
  <si>
    <t>Safety Net</t>
  </si>
  <si>
    <t>Prescriptions</t>
  </si>
  <si>
    <t>Average Govt Cost/Script $</t>
  </si>
  <si>
    <t>Government Cost ($)</t>
  </si>
  <si>
    <t>Highly specialised drugs</t>
  </si>
  <si>
    <t>Total Patients</t>
  </si>
  <si>
    <t>Script Volume</t>
  </si>
  <si>
    <t>Total Cost includes cost to the patient and cost to the government</t>
  </si>
  <si>
    <t>Average Price is "Total Cost" divided by "Volume"</t>
  </si>
  <si>
    <t>SN: Safety Net</t>
  </si>
  <si>
    <t>NSN: Non Safety Net</t>
  </si>
  <si>
    <t>Section 100</t>
  </si>
  <si>
    <t>Safety Net Cards</t>
  </si>
  <si>
    <t>Table 2:  PBS Prescription Volume, Government Cost and Patient Contributions, year ending:</t>
  </si>
  <si>
    <t>Table 2(a):  PBS Prescription Volume and Govt Cost by monthly summary (excl. Drs Bag), year ending:</t>
  </si>
  <si>
    <t>Botulinum Toxin Program (incl. Dysport)</t>
  </si>
  <si>
    <t>Paraplegic and Quadriplegic Program</t>
  </si>
  <si>
    <t>Drs Bag items</t>
  </si>
  <si>
    <t>Total including revenue</t>
  </si>
  <si>
    <t xml:space="preserve"> 2010/11
 $ m </t>
  </si>
  <si>
    <t xml:space="preserve"> 2011/12
 $ m </t>
  </si>
  <si>
    <t>Special Authority Program</t>
  </si>
  <si>
    <t>Under Co-payment</t>
  </si>
  <si>
    <t>Subsidised volume</t>
  </si>
  <si>
    <t>Subsidised Prescription Volume</t>
  </si>
  <si>
    <t>UCP Prescription Volume</t>
  </si>
  <si>
    <t>LIPID MODIFYING AGENTS</t>
  </si>
  <si>
    <t>IMMUNOSUPPRESSANTS</t>
  </si>
  <si>
    <t>ALIMENTARY TRACT AND METABOLISM</t>
  </si>
  <si>
    <t>BLOOD AND BLOOD FORMING ORGANS</t>
  </si>
  <si>
    <t>CARDIOVASCULAR SYSTEM</t>
  </si>
  <si>
    <t>DERMATOLOGICALS</t>
  </si>
  <si>
    <t>GENITO URINARY SYSTEM AND SEX HORMONES</t>
  </si>
  <si>
    <t>SYSTEMIC HORMONAL PREPARATIONS, EXCL. SEX HORMONES AND INSULINS</t>
  </si>
  <si>
    <t>ANTIINFECTIVES FOR SYSTEMIC USE</t>
  </si>
  <si>
    <t>ANTINEOPLASTIC AND IMMUNOMODULATING AGENTS</t>
  </si>
  <si>
    <t>MUSCULO-SKELETAL SYSTEM</t>
  </si>
  <si>
    <t>NERVOUS SYSTEM</t>
  </si>
  <si>
    <t>ANTIPARASITIC PRODUCTS, INSECTICIDES AND REPELLENTS</t>
  </si>
  <si>
    <t>RESPIRATORY SYSTEM</t>
  </si>
  <si>
    <t>SENSORY ORGANS</t>
  </si>
  <si>
    <t>VARIOUS</t>
  </si>
  <si>
    <t>OPHTHALMOLOGICALS</t>
  </si>
  <si>
    <t>DRUGS USED IN DIABETES</t>
  </si>
  <si>
    <t>DRUGS FOR OBSTRUCTIVE AIRWAY DISEASES</t>
  </si>
  <si>
    <t>PSYCHOLEPTICS</t>
  </si>
  <si>
    <t>AGENTS ACTING ON THE RENIN-ANGIOTENSIN SYSTEM</t>
  </si>
  <si>
    <t>DRUGS FOR ACID RELATED DISORDERS</t>
  </si>
  <si>
    <t>PSYCHOANALEPTICS</t>
  </si>
  <si>
    <t>ANALGESICS</t>
  </si>
  <si>
    <t>ANTINEOPLASTIC AGENTS</t>
  </si>
  <si>
    <t>ANTITHROMBOTIC AGENTS</t>
  </si>
  <si>
    <t>ENDOCRINE THERAPY</t>
  </si>
  <si>
    <t>DRUGS FOR TREATMENT OF BONE DISEASES</t>
  </si>
  <si>
    <t>ANTIVIRALS FOR SYSTEMIC USE</t>
  </si>
  <si>
    <t>ANTIBACTERIALS FOR SYSTEMIC USE</t>
  </si>
  <si>
    <t>ANTIEPILEPTICS</t>
  </si>
  <si>
    <t>BETA BLOCKING AGENTS</t>
  </si>
  <si>
    <t>CALCIUM CHANNEL BLOCKERS</t>
  </si>
  <si>
    <t>ANTIINFLAMMATORY AND ANTIRHEUMATIC PRODUCTS</t>
  </si>
  <si>
    <t>CARDIAC THERAPY</t>
  </si>
  <si>
    <t>DIURETICS</t>
  </si>
  <si>
    <t>Solution for intravitreal injection 2.3 mg in 0.23 mL</t>
  </si>
  <si>
    <t>Tablet 40 mg (as calcium)</t>
  </si>
  <si>
    <t>Capsule containing powder for oral inhalation 18 micrograms (as bromide monohydrate) (for use in HandiHaler)</t>
  </si>
  <si>
    <t>Injections (human analogue), cartridges, 100 units per mL, 3 mL, 5</t>
  </si>
  <si>
    <t>Tablet 10 mg (as calcium)</t>
  </si>
  <si>
    <t>Tablet 20 mg (as calcium)</t>
  </si>
  <si>
    <t>Tablet (enteric coated) 40 mg (as magnesium trihydrate)</t>
  </si>
  <si>
    <t>Tablet 80 mg (as calcium)</t>
  </si>
  <si>
    <t>Pressurised inhalation containing fluticasone propionate 250 micrograms with salmeterol 25 micrograms (as xinafoate) per dose, 120 doses (CFC-free formulation)</t>
  </si>
  <si>
    <t>Tablet 75 mg (as hydrogen sulfate)</t>
  </si>
  <si>
    <t>Capsule 500 micrograms (as hydrochloride)</t>
  </si>
  <si>
    <t>Tablet (enteric coated) 20 mg (as magnesium trihydrate)</t>
  </si>
  <si>
    <t>Tablet 10 mg</t>
  </si>
  <si>
    <t>Solution for intravitreal injection 4 mg in 100 microlitres (40 mg per mL)</t>
  </si>
  <si>
    <t>Injection 40 mg in 0.8 mL pre-filled pen</t>
  </si>
  <si>
    <t>Tablet 400 mg (as mesylate)</t>
  </si>
  <si>
    <t>Tablet (enteric coated) 40 mg (as sodium sesquihydrate)</t>
  </si>
  <si>
    <t>Tablet containing rabeprazole sodium 20 mg (enteric coated)</t>
  </si>
  <si>
    <t>Tablet 665 mg (modified release)</t>
  </si>
  <si>
    <t>Subcutaneous implant (long acting) 10.8 mg (as acetate) in pre-filled injection syringe</t>
  </si>
  <si>
    <t>Capsule (modified release) 150 mg (as hydrochloride)</t>
  </si>
  <si>
    <t>Powder for oral inhalation in breath actuated device containing budesonide 200 micrograms with eformoterol fumarate dihydrate 6 micrograms per dose, 120 doses</t>
  </si>
  <si>
    <t>Injections (human analogue), cartridges, 30 units-70 units per mL, 3 mL, 5</t>
  </si>
  <si>
    <t>Injection 50 mg in 1 mL single use auto-injector, 4</t>
  </si>
  <si>
    <t>Tablet 10 mg-80 mg</t>
  </si>
  <si>
    <t>Powder for oral inhalation in breath actuated device containing fluticasone propionate 500 micrograms with salmeterol 50 micrograms (as xinafoate) per dose, 60 doses</t>
  </si>
  <si>
    <t>Eye drops 50 micrograms per mL, 2.5 mL</t>
  </si>
  <si>
    <t>Tablet 10 mg-40 mg</t>
  </si>
  <si>
    <t>Tablet 75 mg (as hydrogen sulfate)-100 mg</t>
  </si>
  <si>
    <t>Tablet 300 mg-12.5 mg</t>
  </si>
  <si>
    <t>Capsule 60 mg (as hydrochloride)</t>
  </si>
  <si>
    <t>Powder for oral inhalation in breath actuated device containing budesonide 400 micrograms with eformoterol fumarate dihydrate 12 micrograms per dose, 60 doses, 2</t>
  </si>
  <si>
    <t>Tablet 300 mg</t>
  </si>
  <si>
    <t>Injections 50 mg in 1 mL single use pre-filled syringes, 4</t>
  </si>
  <si>
    <t>Tablet 5 mg (as calcium)</t>
  </si>
  <si>
    <t>Powder for oral inhalation in breath actuated device containing fluticasone propionate 250 micrograms with salmeterol 50 micrograms (as xinafoate) per dose, 60 doses</t>
  </si>
  <si>
    <t>Tablet 500 mg (as hydrochloride)</t>
  </si>
  <si>
    <t>Tablet 250 mg</t>
  </si>
  <si>
    <t>Tablet containing 50 mg sitagliptin (as phosphate monohydrate) with 1000 mg metformin hydrochloride</t>
  </si>
  <si>
    <t>Tablet (extended release) 100 mg (as succinate)</t>
  </si>
  <si>
    <t>Capsule (modified release) 75 mg (as hydrochloride)</t>
  </si>
  <si>
    <t>Capsule 200 mg</t>
  </si>
  <si>
    <t>Tablet 40 mg</t>
  </si>
  <si>
    <t>Intrauterine drug delivery system 52 mg</t>
  </si>
  <si>
    <t>Pressurised inhalation 100 micrograms (as sulfate) per dose, 200 doses (CFC-free formulation)</t>
  </si>
  <si>
    <t>Tablet 80 mg</t>
  </si>
  <si>
    <t>Injection 45 mg in 0.5 mL</t>
  </si>
  <si>
    <t>Tablet 5 mg</t>
  </si>
  <si>
    <t>Tablet 20 mg (as magnesium)</t>
  </si>
  <si>
    <t>Tablet (extended release) 50 mg (as succinate)</t>
  </si>
  <si>
    <t>Injection 60 mg in 1 mL pre-filled syringe</t>
  </si>
  <si>
    <t>Sachets containing powder for oral solution 13.125 g with electrolytes, 30</t>
  </si>
  <si>
    <t>Tablet 150 mg</t>
  </si>
  <si>
    <t>Tablet 20 mg</t>
  </si>
  <si>
    <t>Tablet 50 mg</t>
  </si>
  <si>
    <t>Capsule 500 mg (anhydrous)</t>
  </si>
  <si>
    <t>Tablet containing 875 mg amoxycillin (as trihydrate) with 125 mg clavulanic acid (as potassium clavulanate)</t>
  </si>
  <si>
    <t>Tablet containing codeine phosphate 30 mg with paracetamol 500 mg</t>
  </si>
  <si>
    <t>Capsule 500 mg (as trihydrate)</t>
  </si>
  <si>
    <t>Tablet containing metoprolol tartrate 50 mg</t>
  </si>
  <si>
    <t>Tablet 5 mg (as besylate)</t>
  </si>
  <si>
    <t>Tablet containing oxycodone hydrochloride 5 mg</t>
  </si>
  <si>
    <t>Tablet 60 mg (modified release)</t>
  </si>
  <si>
    <t>Tablet (extended release) containing metformin hydrochloride 500 mg</t>
  </si>
  <si>
    <t>Tablet containing warfarin sodium 1 mg</t>
  </si>
  <si>
    <t>Tablet containing perindopril arginine 5 mg</t>
  </si>
  <si>
    <t>Tablet containing metformin hydrochloride 500 mg</t>
  </si>
  <si>
    <t>Tablet 100 mg</t>
  </si>
  <si>
    <t>Capsule 10 mg</t>
  </si>
  <si>
    <t>Tablet containing lercanidipine hydrochloride 10 mg</t>
  </si>
  <si>
    <t>Tablet 100 mg (as hydrochloride)</t>
  </si>
  <si>
    <t>Tablet 20 mg (as hydrobromide)</t>
  </si>
  <si>
    <t>Tablet 10 mg (as besylate)</t>
  </si>
  <si>
    <t>Tablet 50 mg (as hydrochloride)</t>
  </si>
  <si>
    <t>Tablet 10 mg (as oxalate)</t>
  </si>
  <si>
    <t>Tablet 20 mg (as oxalate)</t>
  </si>
  <si>
    <t>Tablet containing perindopril erbumine 4 mg</t>
  </si>
  <si>
    <t xml:space="preserve"> 2012/13
 $ m </t>
  </si>
  <si>
    <t>Buprenorphine</t>
  </si>
  <si>
    <t>Under co-payment</t>
  </si>
  <si>
    <t>Under co-payment volume</t>
  </si>
  <si>
    <t>n.a.</t>
  </si>
  <si>
    <t>Under co-payment Prescription Volume</t>
  </si>
  <si>
    <t>HSD and Chemotherapy data for 2012-13 may not be comparable to previously published data due to changes in data collection procedures and drug allocation processes. Where there have been changes, data for previous years has also been revised to present a consistent time series. The revised data reflects current definitions of Section 100 programs as published on pbs.gov.au.</t>
  </si>
  <si>
    <t>Note: Expenditure figures refer to payments made through Department of Human Services and directly from the Department of Health.</t>
  </si>
  <si>
    <t>Chemotherapy</t>
  </si>
  <si>
    <t>Capsule 75 mg</t>
  </si>
  <si>
    <t>Tablet containing abiraterone acetate 250 mg</t>
  </si>
  <si>
    <t>(a)  Population 31 December 2013, Source: ABS Publication 3101.0</t>
  </si>
  <si>
    <t>Concessional</t>
  </si>
  <si>
    <t>General</t>
  </si>
  <si>
    <t>Highly Specialised Drugs</t>
  </si>
  <si>
    <t>(these figures represent the total spent on the PBS in the 2013/14 financial year)</t>
  </si>
  <si>
    <t xml:space="preserve"> 2013/14
 $ m </t>
  </si>
  <si>
    <t>Expenditure Year ending June 2011, 2012, 2013 and 2014 - $ millions</t>
  </si>
  <si>
    <t>Subsidised</t>
  </si>
  <si>
    <t>Scripts</t>
  </si>
  <si>
    <t xml:space="preserve">          (Includes subsidised and under co-payment scripts)</t>
  </si>
  <si>
    <t>Continuing Medication Program</t>
  </si>
  <si>
    <t>Table 15: PBS Other - Summary of direct payments and advances</t>
  </si>
  <si>
    <t>08814X</t>
  </si>
  <si>
    <t>08600P</t>
  </si>
  <si>
    <t>03119E</t>
  </si>
  <si>
    <t>08008L</t>
  </si>
  <si>
    <t>01081X</t>
  </si>
  <si>
    <t>08215J</t>
  </si>
  <si>
    <t>08254K</t>
  </si>
  <si>
    <t>08601Q</t>
  </si>
  <si>
    <t>08214H</t>
  </si>
  <si>
    <t>01889K</t>
  </si>
  <si>
    <t>08288F</t>
  </si>
  <si>
    <t>09043Y</t>
  </si>
  <si>
    <t>01215Y</t>
  </si>
  <si>
    <t>08508T</t>
  </si>
  <si>
    <t>02089Y</t>
  </si>
  <si>
    <t>03162K</t>
  </si>
  <si>
    <t>02622B</t>
  </si>
  <si>
    <t>08358X</t>
  </si>
  <si>
    <t>08626B</t>
  </si>
  <si>
    <t>08248D</t>
  </si>
  <si>
    <t>08405J</t>
  </si>
  <si>
    <t>02751T</t>
  </si>
  <si>
    <t>01394J</t>
  </si>
  <si>
    <t>08247C</t>
  </si>
  <si>
    <t>08355R</t>
  </si>
  <si>
    <t>02237R</t>
  </si>
  <si>
    <t>01324Q</t>
  </si>
  <si>
    <t>02236Q</t>
  </si>
  <si>
    <t>08700X</t>
  </si>
  <si>
    <t>08173E</t>
  </si>
  <si>
    <t>09044B</t>
  </si>
  <si>
    <t>08213G</t>
  </si>
  <si>
    <t>08519J</t>
  </si>
  <si>
    <t>08701Y</t>
  </si>
  <si>
    <t>09302N</t>
  </si>
  <si>
    <t>08356T</t>
  </si>
  <si>
    <t>09110L</t>
  </si>
  <si>
    <t>09435N</t>
  </si>
  <si>
    <t>08220P</t>
  </si>
  <si>
    <t>08243W</t>
  </si>
  <si>
    <t>09042X</t>
  </si>
  <si>
    <t>08302Y</t>
  </si>
  <si>
    <t>08521L</t>
  </si>
  <si>
    <t>08440F</t>
  </si>
  <si>
    <t>09007C</t>
  </si>
  <si>
    <t>08470T</t>
  </si>
  <si>
    <t>02752W</t>
  </si>
  <si>
    <t>03051N</t>
  </si>
  <si>
    <t>08757X</t>
  </si>
  <si>
    <t>02430X</t>
  </si>
  <si>
    <t>02412Y</t>
  </si>
  <si>
    <t>08534E</t>
  </si>
  <si>
    <t>08625Y</t>
  </si>
  <si>
    <t>08301X</t>
  </si>
  <si>
    <t>02012X</t>
  </si>
  <si>
    <t>02843P</t>
  </si>
  <si>
    <t>08612G</t>
  </si>
  <si>
    <t>09156X</t>
  </si>
  <si>
    <t>08202Q</t>
  </si>
  <si>
    <t>09366Y</t>
  </si>
  <si>
    <t>09367B</t>
  </si>
  <si>
    <t>02335X</t>
  </si>
  <si>
    <t>09045C</t>
  </si>
  <si>
    <t>08431R</t>
  </si>
  <si>
    <t>09296G</t>
  </si>
  <si>
    <t>08432T</t>
  </si>
  <si>
    <t>08750M</t>
  </si>
  <si>
    <t>09451K</t>
  </si>
  <si>
    <t>08881K</t>
  </si>
  <si>
    <t>08882L</t>
  </si>
  <si>
    <t>08187X</t>
  </si>
  <si>
    <t>09039R</t>
  </si>
  <si>
    <t>08134D</t>
  </si>
  <si>
    <t>08435Y</t>
  </si>
  <si>
    <t>08609D</t>
  </si>
  <si>
    <t>05457F</t>
  </si>
  <si>
    <t>08633J</t>
  </si>
  <si>
    <t>02168D</t>
  </si>
  <si>
    <t>01382R</t>
  </si>
  <si>
    <t>08217L</t>
  </si>
  <si>
    <t>05262Y</t>
  </si>
  <si>
    <t>08093Y</t>
  </si>
  <si>
    <t>09100Y</t>
  </si>
  <si>
    <t>09460X</t>
  </si>
  <si>
    <t>09191R</t>
  </si>
  <si>
    <t>09090K</t>
  </si>
  <si>
    <t>09104E</t>
  </si>
  <si>
    <t>09114Q</t>
  </si>
  <si>
    <t>02698B</t>
  </si>
  <si>
    <t>09305R</t>
  </si>
  <si>
    <t>Pack containing 21 tablets 150 micrograms-30 micrograms and 7 inert tablets</t>
  </si>
  <si>
    <t>co-payment</t>
  </si>
  <si>
    <t>Under</t>
  </si>
  <si>
    <t>Change (Jun 13 - Jun 14)</t>
  </si>
  <si>
    <t>% Change (Jun 13 - Jun 14)</t>
  </si>
  <si>
    <t>Table 1(a):  Pharmaceutical Benefits Expenditure on accrual accounting basis, year ending: Jun 2014</t>
  </si>
  <si>
    <t>Jun 2013</t>
  </si>
  <si>
    <t>Jun 2014</t>
  </si>
  <si>
    <t>Table 1(b):  PBS Section 85 (incl. Dr's Bag and under co-payment scripts) Prescription Volume and Government Cost (on cash accounting basis), year ending: Jun 2014</t>
  </si>
  <si>
    <t>Table 1(c):  RPBS Section 85 Prescription Volume and Government Cost (on cash accounting basis), year ending: Jun 2014</t>
  </si>
  <si>
    <t>Jun 2014 - Section 85 Only</t>
  </si>
  <si>
    <t>Jun 2014 - Section 85 only</t>
  </si>
  <si>
    <t>Table 3:  PBS processing by State (excl. Drs Bag), year ending: Jun 2014 - Section 85 Only</t>
  </si>
  <si>
    <t>Table 4(a):  PBS processing (excl. Drs Bag) years ending: Jun 2011 to end Jun 2014 - Section 85 Only</t>
  </si>
  <si>
    <t>Year Ending Jun 11</t>
  </si>
  <si>
    <t>Year Ending Jun 12</t>
  </si>
  <si>
    <t>Year Ending Jun 13</t>
  </si>
  <si>
    <t>Year Ending Jun 14</t>
  </si>
  <si>
    <t>Table 4(b):  PBS processing - PBS subsidised and under co-payment prescriptions (incl. Drs Bag) year ending: Jun 2014 - Section 85 Only</t>
  </si>
  <si>
    <t>Highest volume drug: Atorvastatin</t>
  </si>
  <si>
    <t>Highest Govt cost drug: Rosuvastatin</t>
  </si>
  <si>
    <t>Highest volume ATC Level 2: LIPID MODIFYING AGENTS</t>
  </si>
  <si>
    <t>Highest Government cost ATC Level 2: LIPID MODIFYING AGENTS</t>
  </si>
  <si>
    <t>Greatest increase in Govt. cost ATC Level 2: IMMUNOSUPPRESSANTS</t>
  </si>
  <si>
    <t>Table 5:  ATC main group comparison (incl Drs bag), year ending: Jun 2014 - Section 85 Only</t>
  </si>
  <si>
    <t>Jun 2013 to Jun 2014</t>
  </si>
  <si>
    <t>Table 6:  PBS Prescription Volume, Government Cost and Average Government Cost/Script (excl. Drs Bag), year ending: Jun 2011 to end Jun 2014 - Section 85 Only</t>
  </si>
  <si>
    <t>Table 7(a):  Significant drug groups (incl Drs bag) by highest Government cost, year end: Jun 2013 to year end: Jun 2014 - Section 85 Only</t>
  </si>
  <si>
    <t>Year ending Jun 2013</t>
  </si>
  <si>
    <t>Year ending Jun 2014</t>
  </si>
  <si>
    <t>Table 7(b):  Significant drug groups (incl Drs bag) by highest volume, year end: Jun 2013 to year end: Jun 2014 - Section 85 Only</t>
  </si>
  <si>
    <t>Table 8(a):Significant drugs (incl Drs bag)-sorted by highest change to Government cost, year end: Jun 2013 to year end: Jun 2014 - Section 85 Only</t>
  </si>
  <si>
    <t>Aflibercept</t>
  </si>
  <si>
    <t>Pregabalin</t>
  </si>
  <si>
    <t>Adalimumab</t>
  </si>
  <si>
    <t>Fingolimod</t>
  </si>
  <si>
    <t>Rivaroxaban</t>
  </si>
  <si>
    <t>Abiraterone</t>
  </si>
  <si>
    <t>New</t>
  </si>
  <si>
    <t>Denosumab</t>
  </si>
  <si>
    <t>Esomeprazole</t>
  </si>
  <si>
    <t>Insulin Glargine</t>
  </si>
  <si>
    <t>Etanercept</t>
  </si>
  <si>
    <t>Oxycodone + Naloxone</t>
  </si>
  <si>
    <t>Golimumab</t>
  </si>
  <si>
    <t>Dabigatran</t>
  </si>
  <si>
    <t>Paliperidone</t>
  </si>
  <si>
    <t>Abatacept</t>
  </si>
  <si>
    <t>Ustekinumab</t>
  </si>
  <si>
    <t>Dimethyl Fumarate</t>
  </si>
  <si>
    <t>Dabrafenib</t>
  </si>
  <si>
    <t>Ezetimibe + Simvastatin</t>
  </si>
  <si>
    <t>Dasatinib</t>
  </si>
  <si>
    <t>Paracetamol</t>
  </si>
  <si>
    <t>Tiotropium</t>
  </si>
  <si>
    <t>Mesalazine</t>
  </si>
  <si>
    <t>Pazopanib</t>
  </si>
  <si>
    <t>Fluticasone + Salmeterol</t>
  </si>
  <si>
    <t>Sitagliptin + Metformin</t>
  </si>
  <si>
    <t>Ticagrelor</t>
  </si>
  <si>
    <t>Desvenlafaxine</t>
  </si>
  <si>
    <t>Linagliptin</t>
  </si>
  <si>
    <t>Ezetimibe</t>
  </si>
  <si>
    <t>Budesonide + Eformoterol</t>
  </si>
  <si>
    <t>Perindopril + Amlodipine</t>
  </si>
  <si>
    <t>Insulin Aspart</t>
  </si>
  <si>
    <t>Apixaban</t>
  </si>
  <si>
    <t>Table 8(b):Significant Drugs (incl Drs Bag)-Sorted by highest volume change, year end: Jun 2013 to year end: Jun 2014 - Section 85 Only</t>
  </si>
  <si>
    <t>Pantoprazole</t>
  </si>
  <si>
    <t>Rosuvastatin</t>
  </si>
  <si>
    <t>Metformin</t>
  </si>
  <si>
    <t>Perindopril</t>
  </si>
  <si>
    <t>Telmisartan</t>
  </si>
  <si>
    <t>Cephalexin</t>
  </si>
  <si>
    <t>Mirtazapine</t>
  </si>
  <si>
    <t>Escitalopram</t>
  </si>
  <si>
    <t>Oxycodone</t>
  </si>
  <si>
    <t>Tramadol</t>
  </si>
  <si>
    <t>Salbutamol</t>
  </si>
  <si>
    <t>Macrogol-3350 + Sodium Chloride + Potassium Chloride + Bicarbonate</t>
  </si>
  <si>
    <t>Rabeprazole</t>
  </si>
  <si>
    <t>Amoxycillin + Clavulanic Acid</t>
  </si>
  <si>
    <t>Sertraline</t>
  </si>
  <si>
    <t>Dutasteride + Tamsulosin</t>
  </si>
  <si>
    <t>Amlodipine</t>
  </si>
  <si>
    <t>Bisoprolol</t>
  </si>
  <si>
    <t>Irbesartan</t>
  </si>
  <si>
    <t>Metoprolol Tartrate</t>
  </si>
  <si>
    <t>Table 9(a):Highest Govt Cost PBS Drugs (incl Drs Bag) by Generic Name, year end: Jun 2014 - Section 85 Only</t>
  </si>
  <si>
    <t xml:space="preserve">Rosuvastatin </t>
  </si>
  <si>
    <t xml:space="preserve">Atorvastatin </t>
  </si>
  <si>
    <t xml:space="preserve">Adalimumab </t>
  </si>
  <si>
    <t xml:space="preserve">Esomeprazole </t>
  </si>
  <si>
    <t xml:space="preserve">Fluticasone + Salmeterol </t>
  </si>
  <si>
    <t xml:space="preserve">Etanercept </t>
  </si>
  <si>
    <t xml:space="preserve">Aflibercept </t>
  </si>
  <si>
    <t xml:space="preserve">Ranibizumab </t>
  </si>
  <si>
    <t xml:space="preserve">Insulin Glargine </t>
  </si>
  <si>
    <t xml:space="preserve">Tiotropium </t>
  </si>
  <si>
    <t xml:space="preserve">Olanzapine </t>
  </si>
  <si>
    <t xml:space="preserve">Fingolimod </t>
  </si>
  <si>
    <t xml:space="preserve">Quetiapine </t>
  </si>
  <si>
    <t xml:space="preserve">Imatinib </t>
  </si>
  <si>
    <t xml:space="preserve">Ezetimibe + Simvastatin </t>
  </si>
  <si>
    <t xml:space="preserve">Budesonide + Eformoterol </t>
  </si>
  <si>
    <t xml:space="preserve">Oxycodone </t>
  </si>
  <si>
    <t xml:space="preserve">Ezetimibe </t>
  </si>
  <si>
    <t xml:space="preserve">Pregabalin </t>
  </si>
  <si>
    <t xml:space="preserve">Paracetamol </t>
  </si>
  <si>
    <t xml:space="preserve">Mesalazine </t>
  </si>
  <si>
    <t xml:space="preserve">Amlodipine + Atorvastatin </t>
  </si>
  <si>
    <t xml:space="preserve">Venlafaxine </t>
  </si>
  <si>
    <t xml:space="preserve">Valaciclovir </t>
  </si>
  <si>
    <t xml:space="preserve">Clopidogrel </t>
  </si>
  <si>
    <t xml:space="preserve">Buprenorphine </t>
  </si>
  <si>
    <t xml:space="preserve">Denosumab </t>
  </si>
  <si>
    <t xml:space="preserve">Goserelin </t>
  </si>
  <si>
    <t xml:space="preserve">Golimumab </t>
  </si>
  <si>
    <t xml:space="preserve">Risperidone </t>
  </si>
  <si>
    <t xml:space="preserve">Insulin Aspart </t>
  </si>
  <si>
    <t xml:space="preserve">Desvenlafaxine </t>
  </si>
  <si>
    <t xml:space="preserve">Rabeprazole </t>
  </si>
  <si>
    <t xml:space="preserve">Paliperidone </t>
  </si>
  <si>
    <t xml:space="preserve">Insulin Aspart + Insulin Aspart Protamine </t>
  </si>
  <si>
    <t xml:space="preserve">Sitagliptin + Metformin </t>
  </si>
  <si>
    <t xml:space="preserve">Irbesartan + Hydrochlorothiazide </t>
  </si>
  <si>
    <t xml:space="preserve">Irbesartan </t>
  </si>
  <si>
    <t xml:space="preserve">Pantoprazole </t>
  </si>
  <si>
    <t xml:space="preserve">Enoxaparin Sodium </t>
  </si>
  <si>
    <t xml:space="preserve">Fentanyl </t>
  </si>
  <si>
    <t xml:space="preserve">Varenicline </t>
  </si>
  <si>
    <t xml:space="preserve">Leuprorelin </t>
  </si>
  <si>
    <t xml:space="preserve">Famciclovir </t>
  </si>
  <si>
    <t xml:space="preserve">Ustekinumab </t>
  </si>
  <si>
    <t xml:space="preserve">Perindopril </t>
  </si>
  <si>
    <t xml:space="preserve">Duloxetine </t>
  </si>
  <si>
    <t xml:space="preserve">Latanoprost </t>
  </si>
  <si>
    <t xml:space="preserve">Clopidogrel + Aspirin </t>
  </si>
  <si>
    <t xml:space="preserve">Aripiprazole </t>
  </si>
  <si>
    <t>Table 9(b): Highest Volume PBS Drugs (incl Drs Bag) by Generic Name, year ending: Jun 2014 - Section 85 Only</t>
  </si>
  <si>
    <t xml:space="preserve">Metformin </t>
  </si>
  <si>
    <t xml:space="preserve">Simvastatin </t>
  </si>
  <si>
    <t xml:space="preserve">Salbutamol </t>
  </si>
  <si>
    <t xml:space="preserve">Atenolol </t>
  </si>
  <si>
    <t xml:space="preserve">Cephalexin </t>
  </si>
  <si>
    <t xml:space="preserve">Warfarin </t>
  </si>
  <si>
    <t xml:space="preserve">Amoxycillin </t>
  </si>
  <si>
    <t xml:space="preserve">Ramipril </t>
  </si>
  <si>
    <t xml:space="preserve">Paracetamol + Codeine </t>
  </si>
  <si>
    <t xml:space="preserve">Amlodipine </t>
  </si>
  <si>
    <t xml:space="preserve">Omeprazole </t>
  </si>
  <si>
    <t xml:space="preserve">Amoxycillin + Clavulanic Acid </t>
  </si>
  <si>
    <t xml:space="preserve">Candesartan </t>
  </si>
  <si>
    <t xml:space="preserve">Telmisartan </t>
  </si>
  <si>
    <t xml:space="preserve">Tramadol </t>
  </si>
  <si>
    <t xml:space="preserve">Sertraline </t>
  </si>
  <si>
    <t xml:space="preserve">Diazepam </t>
  </si>
  <si>
    <t xml:space="preserve">Lercanidipine </t>
  </si>
  <si>
    <t xml:space="preserve">Temazepam </t>
  </si>
  <si>
    <t xml:space="preserve">Metoprolol Tartrate </t>
  </si>
  <si>
    <t xml:space="preserve">Meloxicam </t>
  </si>
  <si>
    <t xml:space="preserve">Escitalopram </t>
  </si>
  <si>
    <t xml:space="preserve">Gliclazide </t>
  </si>
  <si>
    <t xml:space="preserve">Frusemide </t>
  </si>
  <si>
    <t xml:space="preserve">Amitriptyline </t>
  </si>
  <si>
    <t xml:space="preserve">Mirtazapine </t>
  </si>
  <si>
    <t xml:space="preserve">Prednisolone </t>
  </si>
  <si>
    <t xml:space="preserve">Telmisartan + Hydrochlorothiazide </t>
  </si>
  <si>
    <t>Table 10(a): Highest Government Cost Drug (incl Drs Bag) by PBS Item, year ending: Jun 2014 - Section 85 Only</t>
  </si>
  <si>
    <t>Ranibizumab</t>
  </si>
  <si>
    <t>Atorvastatin</t>
  </si>
  <si>
    <t>Olanzapine</t>
  </si>
  <si>
    <t>Imatinib</t>
  </si>
  <si>
    <t>Goserelin</t>
  </si>
  <si>
    <t>Clopidogrel</t>
  </si>
  <si>
    <t>Insulin Aspart + Insulin Aspart Protamine</t>
  </si>
  <si>
    <t>Venlafaxine</t>
  </si>
  <si>
    <t>Clopidogrel + Aspirin</t>
  </si>
  <si>
    <t>Latanoprost</t>
  </si>
  <si>
    <t>Duloxetine</t>
  </si>
  <si>
    <t>Valaciclovir</t>
  </si>
  <si>
    <t>Irbesartan + Hydrochlorothiazide</t>
  </si>
  <si>
    <t>Famciclovir</t>
  </si>
  <si>
    <t>Levonorgestrel</t>
  </si>
  <si>
    <t>Table 10(b):Highest Volume Drug (incl Drs Bag) by PBS Item, year ending:  Jun 2014 - Section 85 Only</t>
  </si>
  <si>
    <t>Atenolol</t>
  </si>
  <si>
    <t>Temazepam</t>
  </si>
  <si>
    <t>Diazepam</t>
  </si>
  <si>
    <t>Paracetamol + Codeine</t>
  </si>
  <si>
    <t>Amoxycillin</t>
  </si>
  <si>
    <t>Simvastatin</t>
  </si>
  <si>
    <t>Gliclazide</t>
  </si>
  <si>
    <t>Frusemide</t>
  </si>
  <si>
    <t>Omeprazole</t>
  </si>
  <si>
    <t>Warfarin</t>
  </si>
  <si>
    <t>Lercanidipine</t>
  </si>
  <si>
    <t>Aspirin</t>
  </si>
  <si>
    <t>Table 11:Highest volume PBS Drugs (incl Drs Bag) by ATC Group Level 2, year end: Jun 2014 - Section 85 Only</t>
  </si>
  <si>
    <t>Agents Acting On The Renin-Angiotensin System</t>
  </si>
  <si>
    <t>Antibacterials For Systemic Use</t>
  </si>
  <si>
    <t>Lipid Modifying Agents</t>
  </si>
  <si>
    <t>Psychoanaleptics</t>
  </si>
  <si>
    <t>Analgesics</t>
  </si>
  <si>
    <t>Drugs For Acid Related Disorders</t>
  </si>
  <si>
    <t>Drugs For Obstructive Airway Diseases</t>
  </si>
  <si>
    <t>Drugs Used In Diabetes</t>
  </si>
  <si>
    <t>Psycholeptics</t>
  </si>
  <si>
    <t>Ophthalmologicals</t>
  </si>
  <si>
    <t>Calcium Channel Blockers</t>
  </si>
  <si>
    <t>Antithrombotic Agents</t>
  </si>
  <si>
    <t>Beta Blocking Agents</t>
  </si>
  <si>
    <t>Antiinflammatory And Antirheumatic Products</t>
  </si>
  <si>
    <t>Sex Hormones And Modulators Of The Genital System</t>
  </si>
  <si>
    <t>Corticosteroids For Systemic Use</t>
  </si>
  <si>
    <t>Corticosteroids, Dermatological Preparations</t>
  </si>
  <si>
    <t>Cardiac Therapy</t>
  </si>
  <si>
    <t>Drugs For Treatment Of Bone Diseases</t>
  </si>
  <si>
    <t>Diuretics</t>
  </si>
  <si>
    <t>Antiepileptics</t>
  </si>
  <si>
    <t>Antihypertensives</t>
  </si>
  <si>
    <t>Antigout Preparations</t>
  </si>
  <si>
    <t>Thyroid Therapy</t>
  </si>
  <si>
    <t>Drugs For Constipation</t>
  </si>
  <si>
    <t>Drugs For Functional Gastrointestinal Disorders</t>
  </si>
  <si>
    <t>Antiemetics And Antinauseants</t>
  </si>
  <si>
    <t>Anti-Parkinson Drugs</t>
  </si>
  <si>
    <t>Antidiarrheals, Intestinal Antiinflammatory/Antiinfective Agents</t>
  </si>
  <si>
    <t>Otologicals</t>
  </si>
  <si>
    <t>Antianemic Preparations</t>
  </si>
  <si>
    <t>Urologicals</t>
  </si>
  <si>
    <t>Immunosuppressants</t>
  </si>
  <si>
    <t>Endocrine Therapy</t>
  </si>
  <si>
    <t>Antivirals For Systemic Use</t>
  </si>
  <si>
    <t>Other Nervous System Drugs</t>
  </si>
  <si>
    <t>Antineoplastic Agents</t>
  </si>
  <si>
    <t>Diagnostic Agents</t>
  </si>
  <si>
    <t>Mineral Supplements</t>
  </si>
  <si>
    <t>Anti-Acne Preparations</t>
  </si>
  <si>
    <t>Stomatological Preparations</t>
  </si>
  <si>
    <t>Antipsoriatics</t>
  </si>
  <si>
    <t>Cough And Cold Preparations</t>
  </si>
  <si>
    <t>Missing Item Code</t>
  </si>
  <si>
    <t>Muscle Relaxants</t>
  </si>
  <si>
    <t>Other Gynecologicals</t>
  </si>
  <si>
    <t>Antifungals For Dermatological Use</t>
  </si>
  <si>
    <t>Vitamins</t>
  </si>
  <si>
    <t>Ectoparasiticides, Incl. Scabicides, Insecticides And Repellents</t>
  </si>
  <si>
    <t>Digestives, Incl. Enzymes</t>
  </si>
  <si>
    <t>Table 12:Highest volume PBS Drugs (incl Drs Bag) by Generic name, year end: Jun 2014 - Section 85 Only</t>
  </si>
  <si>
    <t>Ramipril</t>
  </si>
  <si>
    <t>Candesartan</t>
  </si>
  <si>
    <t>Meloxicam</t>
  </si>
  <si>
    <t>Ethinyloestradiol + Levonorgestrel</t>
  </si>
  <si>
    <t>Amitriptyline</t>
  </si>
  <si>
    <t>Prednisolone</t>
  </si>
  <si>
    <t>Doxycycline</t>
  </si>
  <si>
    <t>Roxithromycin</t>
  </si>
  <si>
    <t>Citalopram</t>
  </si>
  <si>
    <t>Telmisartan + Hydrochlorothiazide</t>
  </si>
  <si>
    <t>Celecoxib</t>
  </si>
  <si>
    <t>Thyroxine</t>
  </si>
  <si>
    <t>Table 13:Highest volume PBS Drugs (incl Drs Bag) by PBS Item, year end: Jun 2014 - Section 85 Only</t>
  </si>
  <si>
    <t>Table14(a): Top 20 Responsible Persons by Total Cost, year ending: Jun 2014 - Section 85 only</t>
  </si>
  <si>
    <t>Manufacturer</t>
  </si>
  <si>
    <t>Govt Cost ($)</t>
  </si>
  <si>
    <t>Total Cost ($)</t>
  </si>
  <si>
    <t>Derived Ex-Manufacturer Sales ($)</t>
  </si>
  <si>
    <t>Pfizer</t>
  </si>
  <si>
    <t xml:space="preserve">AstraZeneca </t>
  </si>
  <si>
    <t xml:space="preserve">Apotex </t>
  </si>
  <si>
    <t>Novartis Pharmaceuticals</t>
  </si>
  <si>
    <t xml:space="preserve">Alphapharm </t>
  </si>
  <si>
    <t>sanofi-aventis</t>
  </si>
  <si>
    <t>Merck Sharp &amp; Dohme</t>
  </si>
  <si>
    <t>AbbVie *</t>
  </si>
  <si>
    <t>GlaxoSmithKline</t>
  </si>
  <si>
    <t>Aspen Pharmacare</t>
  </si>
  <si>
    <t xml:space="preserve">Janssen-Cilag </t>
  </si>
  <si>
    <t xml:space="preserve">Boehringer Ingelheim </t>
  </si>
  <si>
    <t>Bayer</t>
  </si>
  <si>
    <t xml:space="preserve">Sandoz </t>
  </si>
  <si>
    <t xml:space="preserve">Mundipharma </t>
  </si>
  <si>
    <t xml:space="preserve">Novo Nordisk Pharmaceuticals </t>
  </si>
  <si>
    <t>Eli Lilly</t>
  </si>
  <si>
    <t>Bristol-Myers Squibb</t>
  </si>
  <si>
    <t>Ascent Pharma</t>
  </si>
  <si>
    <t>Servier Laboratories</t>
  </si>
  <si>
    <t>Others</t>
  </si>
  <si>
    <t>Note: Includes branded and unbranded scripts and Doctor's bag scripts. 'Others' contains scripts written for Extemporaneously-prepared items and where the</t>
  </si>
  <si>
    <t xml:space="preserve">         manufacturer is unknown.</t>
  </si>
  <si>
    <t>* Includes Abbott Australasia.</t>
  </si>
  <si>
    <t>Table14(b): Top 20 Responsible Persons by Market Share (Scripts), year ending: Jun 14 - Section 85 only</t>
  </si>
  <si>
    <t>% of Total Scripts</t>
  </si>
  <si>
    <t>Fawns and McAllan</t>
  </si>
  <si>
    <t>Alcon Laboratories</t>
  </si>
  <si>
    <t>Allergan</t>
  </si>
  <si>
    <t>Total Top 20</t>
  </si>
  <si>
    <t>Table 16(a): Safety Net Card Issues - Persons Covered, 2008 to 2013</t>
  </si>
  <si>
    <t>MONTHLY COMPARISON  2008, 2009, 2010, 2011, 2012 and 2013</t>
  </si>
  <si>
    <t>No of people (cumulative each Month)</t>
  </si>
  <si>
    <t>General Safety Net</t>
  </si>
  <si>
    <t xml:space="preserve">#Supplementary </t>
  </si>
  <si>
    <t>TOTAL</t>
  </si>
  <si>
    <t>#  SAFETY NET CARDS ISSUED DUE TO REMOTE FAMILY MEMBERS OR  ON LOSS OF THE ORIGINAL CARD</t>
  </si>
  <si>
    <t>Source: Department of Human Services (RSN003)</t>
  </si>
  <si>
    <t>Table 16(b): Safety Net Card Issues - Number of Cards, 2008 to 2013</t>
  </si>
  <si>
    <t>No of cards (cumulative per month)</t>
  </si>
  <si>
    <t>Source: Department of Human Services (RSN002)</t>
  </si>
  <si>
    <t>Table 17: Pharmacies and Friendly Societies, 30 June 2008 to 2013</t>
  </si>
  <si>
    <t>APPROVED PHARMACIES 
AND FRIENDLY SOCIETIES</t>
  </si>
  <si>
    <t>Approved Doctors</t>
  </si>
  <si>
    <t xml:space="preserve"> -  as at 30 June 2008 - 2013</t>
  </si>
  <si>
    <t>2008</t>
  </si>
  <si>
    <t>2009</t>
  </si>
  <si>
    <t>2010</t>
  </si>
  <si>
    <t>2011</t>
  </si>
  <si>
    <t>VIC</t>
  </si>
  <si>
    <t>QLD</t>
  </si>
  <si>
    <t>TAS</t>
  </si>
  <si>
    <t>AUST</t>
  </si>
  <si>
    <t>Source: Department of Human Services (RPC015)</t>
  </si>
  <si>
    <t>Table 18: Special Patient Contributions, 2011-12 to 2013-14</t>
  </si>
  <si>
    <t>2011-12</t>
  </si>
  <si>
    <t>2012-13</t>
  </si>
  <si>
    <t>2013-14</t>
  </si>
  <si>
    <t>Number of brands listed on the PBS(a)</t>
  </si>
  <si>
    <t>&gt;4,200</t>
  </si>
  <si>
    <t>&gt;4,500</t>
  </si>
  <si>
    <t>&gt;4,700</t>
  </si>
  <si>
    <t>Number of brands with a premium(a)</t>
  </si>
  <si>
    <t>Average brand premium</t>
  </si>
  <si>
    <t>Weighted average brand premium(b)</t>
  </si>
  <si>
    <t>Brand premium range</t>
  </si>
  <si>
    <t>$0.44 to $13.59</t>
  </si>
  <si>
    <t>$0.48 to $11.41</t>
  </si>
  <si>
    <t>Prescriptions dispensed with a brand premium(c)</t>
  </si>
  <si>
    <t>14.7m</t>
  </si>
  <si>
    <t>13.2m</t>
  </si>
  <si>
    <t>13.0m</t>
  </si>
  <si>
    <t>Prescriptions dispensed at the benchmark level(c)</t>
  </si>
  <si>
    <t>53.4m</t>
  </si>
  <si>
    <t>53.9m</t>
  </si>
  <si>
    <t>56.7m</t>
  </si>
  <si>
    <t xml:space="preserve">(a)  A brand is defined as a unique combination of ‘brand name’ and ‘form and strength’. </t>
  </si>
  <si>
    <t>(b)  Weighted average brand premium is calculated by:</t>
  </si>
  <si>
    <t xml:space="preserve">      scripts x premium = total premium value</t>
  </si>
  <si>
    <t xml:space="preserve">      total premium value / total scripts = weighted average brand premium</t>
  </si>
  <si>
    <t>(c)  Figures only include those scripts which are subsidised by government. General scripts that fall</t>
  </si>
  <si>
    <t xml:space="preserve">      under the co-payment are not included.</t>
  </si>
  <si>
    <t>Table 19(a): PHARMACEUTICAL BENEFITS SCHEME - HISTORY, 1948-49 to 2013-14</t>
  </si>
  <si>
    <t>PRESCRIPTIONS</t>
  </si>
  <si>
    <t>GENERAL</t>
  </si>
  <si>
    <t>PENSIONER</t>
  </si>
  <si>
    <t>CONC</t>
  </si>
  <si>
    <t>S/NET</t>
  </si>
  <si>
    <t>TOTAL -</t>
  </si>
  <si>
    <t>ALL SCRIPTS</t>
  </si>
  <si>
    <t>1948/49</t>
  </si>
  <si>
    <t>1949/50</t>
  </si>
  <si>
    <t>1950/51</t>
  </si>
  <si>
    <t>1951/52</t>
  </si>
  <si>
    <t>1952/53</t>
  </si>
  <si>
    <t>1953/54</t>
  </si>
  <si>
    <t>1954/55</t>
  </si>
  <si>
    <t>1955/56</t>
  </si>
  <si>
    <t>1956/57</t>
  </si>
  <si>
    <t>1957/58</t>
  </si>
  <si>
    <t>1958/59</t>
  </si>
  <si>
    <t>1959/60</t>
  </si>
  <si>
    <t>1960/61</t>
  </si>
  <si>
    <t>1961/62</t>
  </si>
  <si>
    <t>1962/63</t>
  </si>
  <si>
    <t>1963/64</t>
  </si>
  <si>
    <t>1964/65</t>
  </si>
  <si>
    <t>1965/66</t>
  </si>
  <si>
    <t>1966/67</t>
  </si>
  <si>
    <t>1967/68</t>
  </si>
  <si>
    <t>1968/69</t>
  </si>
  <si>
    <t>1969/70</t>
  </si>
  <si>
    <t>1970/71</t>
  </si>
  <si>
    <t>1971/72</t>
  </si>
  <si>
    <t>1972/73</t>
  </si>
  <si>
    <t>1973/74</t>
  </si>
  <si>
    <t>1974/75</t>
  </si>
  <si>
    <t>1975/76</t>
  </si>
  <si>
    <t>1976/77</t>
  </si>
  <si>
    <t>1977/78</t>
  </si>
  <si>
    <t>Continued …</t>
  </si>
  <si>
    <t>Table 18(a): PHARMACEUTICAL BENEFITS SCHEME - HISTORY, 1948-49 to 2013-14</t>
  </si>
  <si>
    <t>1978/79</t>
  </si>
  <si>
    <t>1979/80</t>
  </si>
  <si>
    <t>1980/81</t>
  </si>
  <si>
    <t>1981/82</t>
  </si>
  <si>
    <t>1982/83</t>
  </si>
  <si>
    <t>1983/84</t>
  </si>
  <si>
    <t>1984/85</t>
  </si>
  <si>
    <t>1985/86</t>
  </si>
  <si>
    <t>1986/87</t>
  </si>
  <si>
    <t>1987/88</t>
  </si>
  <si>
    <t>1988/89</t>
  </si>
  <si>
    <t>1989/90</t>
  </si>
  <si>
    <t>1990/91</t>
  </si>
  <si>
    <t>Notes</t>
  </si>
  <si>
    <t>-Dr's Bag prior to 90/91 included in General, from</t>
  </si>
  <si>
    <t xml:space="preserve"> 90/91 included in miscellaneous expenditure</t>
  </si>
  <si>
    <t>Prior to 90/91 S/net for Gen &amp; Concess is</t>
  </si>
  <si>
    <t>-For 90/91 Concessional includes 'old' (prior to 1/11/90)</t>
  </si>
  <si>
    <t xml:space="preserve">included in pensioner. In 90/91 free s/net </t>
  </si>
  <si>
    <t xml:space="preserve"> prescriptions and 'new' (post 1/11/90) concessional category</t>
  </si>
  <si>
    <t>is in both pensioner and s/net categories</t>
  </si>
  <si>
    <t>CONCESSIONAL</t>
  </si>
  <si>
    <t xml:space="preserve">TOTAL </t>
  </si>
  <si>
    <t>TOTAL-</t>
  </si>
  <si>
    <t>NSN</t>
  </si>
  <si>
    <t>S/NET 1</t>
  </si>
  <si>
    <t>S/NET 2</t>
  </si>
  <si>
    <t>SCRIPTS</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</si>
  <si>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</si>
  <si>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</si>
  <si>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</si>
  <si>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</si>
  <si>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</si>
  <si>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</si>
  <si>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</si>
  <si>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</si>
  <si>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</si>
  <si>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</si>
  <si>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</si>
  <si>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</si>
  <si>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</si>
  <si>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</si>
  <si>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</si>
  <si>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</si>
  <si>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</si>
  <si>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</si>
  <si>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</si>
  <si>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</si>
  <si>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CONC:  Concessional</t>
  </si>
  <si>
    <t>S/NET: Safety Net</t>
  </si>
  <si>
    <t>PENSIONER: Before 1 November 1990 pensioners received PBS drugs free of charge.</t>
  </si>
  <si>
    <t>S/NET 1, S/NET 2: Between 1991 and 1993 there were 2 tiers in the general safety net.  Some prescriptions supplied during this period were processed in 1994 or after and the two tier structure applied to these.</t>
  </si>
  <si>
    <t>Table 19(b): PHARMACEUTICAL BENEFITS SCHEME - HISTORY, 1948-49 to 2013-14</t>
  </si>
  <si>
    <t>GOVERNMENT EXPENDITURE       -$-</t>
  </si>
  <si>
    <t>HOSP &amp;</t>
  </si>
  <si>
    <t>TOTAL GOVT</t>
  </si>
  <si>
    <t>PATIENT CONTRIBUTION</t>
  </si>
  <si>
    <t>TOTAL COST</t>
  </si>
  <si>
    <t>TOTAL with</t>
  </si>
  <si>
    <t>YEAR</t>
  </si>
  <si>
    <t>GEN</t>
  </si>
  <si>
    <t>PENS</t>
  </si>
  <si>
    <t>SAFETY NET</t>
  </si>
  <si>
    <t>SUB TOTAL</t>
  </si>
  <si>
    <t>MISC</t>
  </si>
  <si>
    <t>COST</t>
  </si>
  <si>
    <t>CON</t>
  </si>
  <si>
    <t>S.100 &amp; Misc</t>
  </si>
  <si>
    <t>Continued ..</t>
  </si>
  <si>
    <t>Note</t>
  </si>
  <si>
    <t>-Free Pensioner category removed from 1 Nov 90, $2.50 copayment</t>
  </si>
  <si>
    <t>-For Gen &amp; Conc prior to 90/91 is included in Pensioner</t>
  </si>
  <si>
    <t xml:space="preserve">  and free safety net introduced for all Concessionals</t>
  </si>
  <si>
    <t xml:space="preserve">-For 90/91 S/net includes both pre &amp; post 1/11/90 free Snet </t>
  </si>
  <si>
    <t>-Dr's Bag prior to 90/91 included in General</t>
  </si>
  <si>
    <t>-Gen S/net 1 included in Concess in 90/91</t>
  </si>
  <si>
    <t xml:space="preserve">  from 90/91 ($12,255,895) included in Misc</t>
  </si>
  <si>
    <t>-Gen S/net 2 (free)  1 Jan 91 to 31 Dec 93</t>
  </si>
  <si>
    <t>GENERAL-NSN</t>
  </si>
  <si>
    <t>GEN S/Net 1</t>
  </si>
  <si>
    <t>GEN S/Net 2</t>
  </si>
  <si>
    <t>TOTAL GEN</t>
  </si>
  <si>
    <t>CONC - NSN</t>
  </si>
  <si>
    <t>CONC S/Net</t>
  </si>
  <si>
    <t>TOTAL CONC</t>
  </si>
  <si>
    <t>MISC and</t>
  </si>
  <si>
    <t>FOR PBS</t>
  </si>
  <si>
    <t>SECT 100</t>
  </si>
  <si>
    <t>GOVT EXP</t>
  </si>
  <si>
    <t>PATIENT CONTRIBUTION       -$-</t>
  </si>
  <si>
    <t>FOR SCRIPTS</t>
  </si>
  <si>
    <t>DOCTOR'S BAG   -  $  -     (included in miscellaneous from 90/91)</t>
  </si>
  <si>
    <t>note-  from 91/92 all figures are sourced from Department of Human Services (DHS) processing where available</t>
  </si>
  <si>
    <t xml:space="preserve">       -miscellaneous and section 100 expenditure sourced from Department of Health and DHS payments</t>
  </si>
  <si>
    <t>2008/09</t>
  </si>
  <si>
    <t>2009/10</t>
  </si>
  <si>
    <t>Doctor's Bag   -  $  -     (included in miscellaneous from 90/91)</t>
  </si>
  <si>
    <t>CONC: Concessional</t>
  </si>
  <si>
    <t>S/Net: Safety Net</t>
  </si>
  <si>
    <t>MISC and SECT 100: Drugs provided through special programs and hospitals; Section 100 drugs.</t>
  </si>
  <si>
    <t>GEN: General</t>
  </si>
  <si>
    <t>HOSP &amp; MISC: Drugs provided through special programs and hospitals; Section 100 drugs.</t>
  </si>
  <si>
    <t>PENS: Before 1 November 1990 pensioners received PBS drugs free of charge.</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</si>
</sst>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8" formatCode="&quot;$&quot;#,##0.00;[Red]\-&quot;$&quot;#,##0.00"/>
    <numFmt numFmtId="43" formatCode="_-* #,##0.00_-;\-* #,##0.00_-;_-* &quot;-&quot;??_-;_-@_-"/>
    <numFmt numFmtId="164" formatCode="_(* #,##0.00_);_(* \(#,##0.00\);_(* &quot;-&quot;??_);_(@_)"/>
    <numFmt numFmtId="165" formatCode="0.0"/>
    <numFmt numFmtId="166" formatCode="0.0%"/>
    <numFmt numFmtId="167" formatCode="_(* #,##0_);_(* \(#,##0\);_(* &quot;-&quot;??_);_(@_)"/>
    <numFmt numFmtId="168" formatCode="#,##0.0"/>
    <numFmt numFmtId="169" formatCode="#,##0.0_ ;[Red]\-#,##0.0\ "/>
    <numFmt numFmtId="170" formatCode="0.000"/>
    <numFmt numFmtId="171" formatCode="&quot;$&quot;#,##0.00"/>
    <numFmt numFmtId="172" formatCode="_-* #,##0_-;\-* #,##0_-;_-* &quot;-&quot;??_-;_-@_-"/>
    <numFmt numFmtId="173" formatCode="General_)"/>
    <numFmt numFmtId="174" formatCode="0.00_)"/>
    <numFmt numFmtId="175" formatCode="#,##0_ ;[Red]\-#,##0\ "/>
    <numFmt numFmtId="176" formatCode="0.0_)"/>
    <numFmt numFmtId="177" formatCode="&quot;$&quot;#,##0.00_);\(&quot;$&quot;#,##0.00\)"/>
    <numFmt numFmtId="178" formatCode="#,##0.0_ ;\-#,##0.0\ "/>
  </numFmts>
  <fonts count="42" x14ac:knownFonts="1">
    <font>
      <sz val="10"/>
      <name val="Arial"/>
    </font>
    <font>
      <sz val="11"/>
      <color theme="1"/>
      <name val="Calibri"/>
      <family val="2"/>
      <scheme val="minor"/>
    </font>
    <font>
      <b/>
      <sz val="10"/>
      <name val="Arial"/>
      <family val="2"/>
    </font>
    <font>
      <i/>
      <sz val="10"/>
      <name val="Arial"/>
      <family val="2"/>
    </font>
    <font>
      <b/>
      <i/>
      <sz val="10"/>
      <name val="Arial"/>
      <family val="2"/>
    </font>
    <font>
      <sz val="10"/>
      <name val="Arial"/>
      <family val="2"/>
    </font>
    <font>
      <sz val="8"/>
      <name val="Arial"/>
      <family val="2"/>
    </font>
    <font>
      <b/>
      <sz val="8"/>
      <name val="Arial"/>
      <family val="2"/>
    </font>
    <font>
      <b/>
      <sz val="8"/>
      <name val="Arial"/>
      <family val="2"/>
    </font>
    <font>
      <i/>
      <sz val="8"/>
      <name val="Arial"/>
      <family val="2"/>
    </font>
    <font>
      <sz val="8"/>
      <name val="Arial"/>
      <family val="2"/>
    </font>
    <font>
      <sz val="10"/>
      <name val="Arial"/>
      <family val="2"/>
    </font>
    <font>
      <b/>
      <sz val="10"/>
      <name val="Arial"/>
      <family val="2"/>
    </font>
    <font>
      <b/>
      <sz val="9"/>
      <name val="Arial"/>
      <family val="2"/>
    </font>
    <font>
      <i/>
      <sz val="8"/>
      <name val="Arial"/>
      <family val="2"/>
    </font>
    <font>
      <i/>
      <sz val="10"/>
      <name val="Arial"/>
      <family val="2"/>
    </font>
    <font>
      <b/>
      <i/>
      <sz val="8"/>
      <name val="Arial"/>
      <family val="2"/>
    </font>
    <font>
      <vertAlign val="superscript"/>
      <sz val="9"/>
      <name val="Arial"/>
      <family val="2"/>
    </font>
    <font>
      <b/>
      <sz val="7"/>
      <name val="Arial"/>
      <family val="2"/>
    </font>
    <font>
      <sz val="10"/>
      <name val="Arial"/>
      <family val="2"/>
    </font>
    <font>
      <sz val="7"/>
      <name val="Arial"/>
      <family val="2"/>
    </font>
    <font>
      <i/>
      <sz val="7"/>
      <name val="Arial"/>
      <family val="2"/>
    </font>
    <font>
      <i/>
      <sz val="7"/>
      <name val="Arial"/>
      <family val="2"/>
    </font>
    <font>
      <sz val="9"/>
      <name val="Arial"/>
      <family val="2"/>
    </font>
    <font>
      <b/>
      <i/>
      <sz val="11"/>
      <name val="Arial"/>
      <family val="2"/>
    </font>
    <font>
      <b/>
      <sz val="11"/>
      <name val="Arial"/>
      <family val="2"/>
    </font>
    <font>
      <sz val="9"/>
      <name val="Arial"/>
      <family val="2"/>
    </font>
    <font>
      <sz val="7.5"/>
      <name val="Arial"/>
      <family val="2"/>
    </font>
    <font>
      <sz val="10"/>
      <color rgb="FFFF0000"/>
      <name val="Arial"/>
      <family val="2"/>
    </font>
    <font>
      <sz val="10"/>
      <name val="Arial"/>
    </font>
    <font>
      <sz val="8.5"/>
      <name val="Arial"/>
      <family val="2"/>
    </font>
    <font>
      <b/>
      <sz val="8.5"/>
      <name val="Arial"/>
      <family val="2"/>
    </font>
    <font>
      <sz val="10"/>
      <name val="MS Sans Serif"/>
    </font>
    <font>
      <sz val="10"/>
      <name val="Times New Roman"/>
      <family val="1"/>
    </font>
    <font>
      <sz val="12"/>
      <name val="Times New Roman"/>
      <family val="1"/>
    </font>
    <font>
      <b/>
      <sz val="12"/>
      <name val="Times New Roman"/>
      <family val="1"/>
    </font>
    <font>
      <sz val="11"/>
      <name val="Times New Roman"/>
      <family val="1"/>
    </font>
    <font>
      <sz val="8"/>
      <name val="Arial"/>
    </font>
    <font>
      <b/>
      <i/>
      <sz val="10"/>
      <name val="Times New Roman"/>
      <family val="1"/>
    </font>
    <font>
      <sz val="9"/>
      <name val="Times New Roman"/>
      <family val="1"/>
    </font>
    <font>
      <b/>
      <sz val="8"/>
      <color indexed="81"/>
      <name val="Tahoma"/>
      <family val="2"/>
    </font>
    <font>
      <sz val="8"/>
      <color indexed="81"/>
      <name val="Tahoma"/>
      <family val="2"/>
    </font>
  </fonts>
  <fills count="2">
    <fill>
      <patternFill patternType="none"/>
    </fill>
    <fill>
      <patternFill patternType="gray125"/>
    </fill>
  </fills>
  <borders count="26">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9">
    <xf numFmtId="0" fontId="0" fillId="0" borderId="0"/>
    <xf numFmtId="164" fontId="5" fillId="0" borderId="0" applyFont="0" applyFill="0" applyBorder="0" applyAlignment="0" applyProtection="0"/>
    <xf numFmtId="9" fontId="5" fillId="0" borderId="0" applyFont="0" applyFill="0" applyBorder="0" applyAlignment="0" applyProtection="0"/>
    <xf numFmtId="0" fontId="1" fillId="0" borderId="0"/>
    <xf numFmtId="43" fontId="29" fillId="0" borderId="0" applyFont="0" applyFill="0" applyBorder="0" applyAlignment="0" applyProtection="0"/>
    <xf numFmtId="9" fontId="29" fillId="0" borderId="0" applyFont="0" applyFill="0" applyBorder="0" applyAlignment="0" applyProtection="0"/>
    <xf numFmtId="173" fontId="5" fillId="0" borderId="0"/>
    <xf numFmtId="40" fontId="32" fillId="0" borderId="0" applyFont="0" applyFill="0" applyBorder="0" applyAlignment="0" applyProtection="0"/>
    <xf numFmtId="43" fontId="5" fillId="0" borderId="0" applyFont="0" applyFill="0" applyBorder="0" applyAlignment="0" applyProtection="0"/>
  </cellStyleXfs>
  <cellXfs count="574">
    <xf numFmtId="0" fontId="0" fillId="0" borderId="0" xfId="0"/>
    <xf numFmtId="0" fontId="6" fillId="0" borderId="1" xfId="0" applyFont="1" applyBorder="1"/>
    <xf numFmtId="0" fontId="6" fillId="0" borderId="0" xfId="0" applyFont="1" applyBorder="1"/>
    <xf numFmtId="0" fontId="6" fillId="0" borderId="2" xfId="0" applyFont="1" applyBorder="1"/>
    <xf numFmtId="0" fontId="6" fillId="0" borderId="0" xfId="0" applyFont="1"/>
    <xf numFmtId="165" fontId="6" fillId="0" borderId="0" xfId="0" applyNumberFormat="1" applyFont="1" applyBorder="1"/>
    <xf numFmtId="165" fontId="6" fillId="0" borderId="2" xfId="0" applyNumberFormat="1" applyFont="1" applyBorder="1"/>
    <xf numFmtId="0" fontId="7" fillId="0" borderId="0" xfId="0" applyFont="1" applyBorder="1" applyAlignment="1">
      <alignment horizontal="right" wrapText="1"/>
    </xf>
    <xf numFmtId="0" fontId="7" fillId="0" borderId="2" xfId="0" applyFont="1" applyBorder="1" applyAlignment="1">
      <alignment horizontal="right"/>
    </xf>
    <xf numFmtId="0" fontId="0" fillId="0" borderId="3" xfId="0" applyBorder="1"/>
    <xf numFmtId="0" fontId="0" fillId="0" borderId="4" xfId="0" applyBorder="1"/>
    <xf numFmtId="0" fontId="0" fillId="0" borderId="0" xfId="0" applyBorder="1"/>
    <xf numFmtId="0" fontId="0" fillId="0" borderId="2" xfId="0" applyBorder="1"/>
    <xf numFmtId="0" fontId="8" fillId="0" borderId="1" xfId="0" applyFont="1" applyBorder="1"/>
    <xf numFmtId="0" fontId="8" fillId="0" borderId="2" xfId="0" applyFont="1" applyBorder="1" applyAlignment="1">
      <alignment horizontal="right" wrapText="1"/>
    </xf>
    <xf numFmtId="0" fontId="8" fillId="0" borderId="0" xfId="0" applyFont="1"/>
    <xf numFmtId="0" fontId="2" fillId="0" borderId="0" xfId="0" applyFont="1"/>
    <xf numFmtId="3" fontId="8" fillId="0" borderId="0" xfId="0" applyNumberFormat="1" applyFont="1" applyBorder="1"/>
    <xf numFmtId="0" fontId="9" fillId="0" borderId="0" xfId="0" applyFont="1"/>
    <xf numFmtId="0" fontId="3" fillId="0" borderId="0" xfId="0" applyFont="1"/>
    <xf numFmtId="0" fontId="10" fillId="0" borderId="1" xfId="0" applyFont="1" applyBorder="1"/>
    <xf numFmtId="3" fontId="10" fillId="0" borderId="0" xfId="0" applyNumberFormat="1" applyFont="1" applyBorder="1" applyAlignment="1">
      <alignment horizontal="right" wrapText="1"/>
    </xf>
    <xf numFmtId="0" fontId="11" fillId="0" borderId="0" xfId="0" applyFont="1"/>
    <xf numFmtId="0" fontId="12" fillId="0" borderId="1" xfId="0" applyFont="1" applyBorder="1" applyAlignment="1">
      <alignment horizontal="left"/>
    </xf>
    <xf numFmtId="0" fontId="12" fillId="0" borderId="1" xfId="0" applyFont="1" applyBorder="1"/>
    <xf numFmtId="3" fontId="8" fillId="0" borderId="5" xfId="0" applyNumberFormat="1" applyFont="1" applyBorder="1"/>
    <xf numFmtId="0" fontId="10" fillId="0" borderId="0" xfId="0" applyFont="1" applyBorder="1"/>
    <xf numFmtId="0" fontId="11" fillId="0" borderId="0" xfId="0" applyFont="1" applyBorder="1"/>
    <xf numFmtId="0" fontId="8" fillId="0" borderId="6" xfId="0" quotePrefix="1" applyFont="1" applyBorder="1" applyAlignment="1">
      <alignment horizontal="left"/>
    </xf>
    <xf numFmtId="0" fontId="0" fillId="0" borderId="1" xfId="0" applyBorder="1"/>
    <xf numFmtId="0" fontId="7" fillId="0" borderId="0" xfId="0" quotePrefix="1" applyFont="1" applyBorder="1" applyAlignment="1">
      <alignment horizontal="left"/>
    </xf>
    <xf numFmtId="0" fontId="8" fillId="0" borderId="0" xfId="0" applyFont="1" applyBorder="1"/>
    <xf numFmtId="0" fontId="2" fillId="0" borderId="0" xfId="0" applyFont="1" applyBorder="1"/>
    <xf numFmtId="0" fontId="7" fillId="0" borderId="0" xfId="0" applyFont="1" applyBorder="1" applyAlignment="1">
      <alignment horizontal="right"/>
    </xf>
    <xf numFmtId="165" fontId="8" fillId="0" borderId="0" xfId="0" applyNumberFormat="1" applyFont="1" applyBorder="1"/>
    <xf numFmtId="165" fontId="8" fillId="0" borderId="5" xfId="0" applyNumberFormat="1" applyFont="1" applyBorder="1"/>
    <xf numFmtId="0" fontId="7" fillId="0" borderId="1" xfId="0" applyFont="1" applyBorder="1"/>
    <xf numFmtId="0" fontId="8" fillId="0" borderId="1" xfId="0" quotePrefix="1" applyFont="1" applyBorder="1" applyAlignment="1">
      <alignment horizontal="left"/>
    </xf>
    <xf numFmtId="0" fontId="7" fillId="0" borderId="7" xfId="0" applyFont="1" applyBorder="1" applyAlignment="1">
      <alignment horizontal="left"/>
    </xf>
    <xf numFmtId="3" fontId="6" fillId="0" borderId="0" xfId="0" applyNumberFormat="1" applyFont="1"/>
    <xf numFmtId="0" fontId="8" fillId="0" borderId="0" xfId="0" applyFont="1" applyBorder="1" applyAlignment="1">
      <alignment horizontal="center" wrapText="1"/>
    </xf>
    <xf numFmtId="0" fontId="14" fillId="0" borderId="1" xfId="0" quotePrefix="1" applyFont="1" applyBorder="1" applyAlignment="1">
      <alignment horizontal="left"/>
    </xf>
    <xf numFmtId="3" fontId="14" fillId="0" borderId="0" xfId="0" applyNumberFormat="1" applyFont="1" applyBorder="1"/>
    <xf numFmtId="165" fontId="14" fillId="0" borderId="0" xfId="0" applyNumberFormat="1" applyFont="1" applyBorder="1"/>
    <xf numFmtId="0" fontId="14" fillId="0" borderId="0" xfId="0" applyFont="1"/>
    <xf numFmtId="0" fontId="15" fillId="0" borderId="0" xfId="0" applyFont="1"/>
    <xf numFmtId="165" fontId="7" fillId="0" borderId="2" xfId="0" applyNumberFormat="1" applyFont="1" applyBorder="1"/>
    <xf numFmtId="165" fontId="7" fillId="0" borderId="8" xfId="0" applyNumberFormat="1" applyFont="1" applyBorder="1"/>
    <xf numFmtId="3" fontId="6" fillId="0" borderId="5" xfId="0" applyNumberFormat="1" applyFont="1" applyBorder="1"/>
    <xf numFmtId="3" fontId="14" fillId="0" borderId="0" xfId="0" applyNumberFormat="1" applyFont="1"/>
    <xf numFmtId="165" fontId="14" fillId="0" borderId="2" xfId="0" applyNumberFormat="1" applyFont="1" applyBorder="1"/>
    <xf numFmtId="3" fontId="7" fillId="0" borderId="0" xfId="0" applyNumberFormat="1" applyFont="1" applyAlignment="1">
      <alignment horizontal="left"/>
    </xf>
    <xf numFmtId="0" fontId="7" fillId="0" borderId="0" xfId="0" applyFont="1" applyBorder="1" applyAlignment="1">
      <alignment horizontal="left"/>
    </xf>
    <xf numFmtId="0" fontId="7" fillId="0" borderId="0" xfId="0" applyFont="1" applyBorder="1" applyAlignment="1">
      <alignment horizontal="center"/>
    </xf>
    <xf numFmtId="0" fontId="7" fillId="0" borderId="0" xfId="0" applyFont="1" applyBorder="1" applyAlignment="1">
      <alignment horizontal="centerContinuous"/>
    </xf>
    <xf numFmtId="0" fontId="0" fillId="0" borderId="0" xfId="0" applyAlignment="1"/>
    <xf numFmtId="0" fontId="7" fillId="0" borderId="3" xfId="0" applyFont="1" applyBorder="1"/>
    <xf numFmtId="0" fontId="7" fillId="0" borderId="4" xfId="0" applyFont="1" applyBorder="1"/>
    <xf numFmtId="0" fontId="7" fillId="0" borderId="0" xfId="0" applyFont="1" applyBorder="1"/>
    <xf numFmtId="0" fontId="7" fillId="0" borderId="0" xfId="0" quotePrefix="1" applyFont="1" applyBorder="1" applyAlignment="1">
      <alignment horizontal="right"/>
    </xf>
    <xf numFmtId="0" fontId="7" fillId="0" borderId="2" xfId="0" quotePrefix="1" applyFont="1" applyBorder="1" applyAlignment="1">
      <alignment horizontal="right"/>
    </xf>
    <xf numFmtId="3" fontId="6" fillId="0" borderId="0" xfId="0" applyNumberFormat="1" applyFont="1" applyBorder="1"/>
    <xf numFmtId="2" fontId="6" fillId="0" borderId="2" xfId="0" applyNumberFormat="1" applyFont="1" applyBorder="1"/>
    <xf numFmtId="2" fontId="14" fillId="0" borderId="2" xfId="0" applyNumberFormat="1" applyFont="1" applyBorder="1"/>
    <xf numFmtId="3" fontId="7" fillId="0" borderId="0" xfId="0" applyNumberFormat="1" applyFont="1" applyBorder="1"/>
    <xf numFmtId="2" fontId="7" fillId="0" borderId="2" xfId="0" applyNumberFormat="1" applyFont="1" applyBorder="1"/>
    <xf numFmtId="0" fontId="4" fillId="0" borderId="0" xfId="0" applyFont="1"/>
    <xf numFmtId="3" fontId="7" fillId="0" borderId="5" xfId="0" applyNumberFormat="1" applyFont="1" applyBorder="1"/>
    <xf numFmtId="2" fontId="7" fillId="0" borderId="8" xfId="0" applyNumberFormat="1" applyFont="1" applyBorder="1"/>
    <xf numFmtId="0" fontId="8" fillId="0" borderId="0" xfId="0" quotePrefix="1" applyFont="1" applyBorder="1" applyAlignment="1">
      <alignment horizontal="left"/>
    </xf>
    <xf numFmtId="2" fontId="8" fillId="0" borderId="0" xfId="0" applyNumberFormat="1" applyFont="1" applyBorder="1"/>
    <xf numFmtId="0" fontId="13" fillId="0" borderId="1" xfId="0" applyFont="1" applyBorder="1" applyAlignment="1">
      <alignment horizontal="left"/>
    </xf>
    <xf numFmtId="3" fontId="6" fillId="0" borderId="0" xfId="0" applyNumberFormat="1" applyFont="1" applyBorder="1" applyAlignment="1">
      <alignment horizontal="right"/>
    </xf>
    <xf numFmtId="0" fontId="13" fillId="0" borderId="1" xfId="0" applyFont="1" applyBorder="1"/>
    <xf numFmtId="0" fontId="2" fillId="0" borderId="1" xfId="0" applyFont="1" applyBorder="1"/>
    <xf numFmtId="0" fontId="2" fillId="0" borderId="6" xfId="0" applyFont="1" applyBorder="1"/>
    <xf numFmtId="0" fontId="8" fillId="0" borderId="5" xfId="0" applyFont="1" applyBorder="1"/>
    <xf numFmtId="3" fontId="0" fillId="0" borderId="0" xfId="0" applyNumberFormat="1"/>
    <xf numFmtId="0" fontId="13" fillId="0" borderId="7" xfId="0" quotePrefix="1" applyFont="1" applyBorder="1"/>
    <xf numFmtId="0" fontId="6" fillId="0" borderId="3" xfId="0" applyFont="1" applyBorder="1"/>
    <xf numFmtId="3" fontId="6" fillId="0" borderId="3" xfId="0" applyNumberFormat="1" applyFont="1" applyBorder="1"/>
    <xf numFmtId="0" fontId="6" fillId="0" borderId="4" xfId="0" applyFont="1" applyBorder="1"/>
    <xf numFmtId="3" fontId="7" fillId="0" borderId="0" xfId="0" applyNumberFormat="1" applyFont="1" applyBorder="1" applyAlignment="1">
      <alignment horizontal="right"/>
    </xf>
    <xf numFmtId="3" fontId="6" fillId="0" borderId="2" xfId="0" applyNumberFormat="1" applyFont="1" applyBorder="1"/>
    <xf numFmtId="3" fontId="7" fillId="0" borderId="2" xfId="0" applyNumberFormat="1" applyFont="1" applyBorder="1"/>
    <xf numFmtId="3" fontId="0" fillId="0" borderId="0" xfId="0" applyNumberFormat="1" applyBorder="1"/>
    <xf numFmtId="2" fontId="6" fillId="0" borderId="0" xfId="0" applyNumberFormat="1" applyFont="1" applyBorder="1"/>
    <xf numFmtId="2" fontId="7" fillId="0" borderId="0" xfId="0" applyNumberFormat="1" applyFont="1" applyBorder="1"/>
    <xf numFmtId="0" fontId="0" fillId="0" borderId="6" xfId="0" applyBorder="1"/>
    <xf numFmtId="0" fontId="0" fillId="0" borderId="5" xfId="0" applyBorder="1"/>
    <xf numFmtId="0" fontId="0" fillId="0" borderId="8" xfId="0" applyBorder="1"/>
    <xf numFmtId="0" fontId="6" fillId="0" borderId="7" xfId="0" applyFont="1" applyFill="1" applyBorder="1"/>
    <xf numFmtId="168" fontId="0" fillId="0" borderId="0" xfId="0" applyNumberFormat="1"/>
    <xf numFmtId="168" fontId="6" fillId="0" borderId="0" xfId="0" applyNumberFormat="1" applyFont="1" applyBorder="1"/>
    <xf numFmtId="168" fontId="6" fillId="0" borderId="2" xfId="0" applyNumberFormat="1" applyFont="1" applyBorder="1"/>
    <xf numFmtId="165" fontId="6" fillId="0" borderId="0" xfId="0" quotePrefix="1" applyNumberFormat="1" applyFont="1" applyBorder="1" applyAlignment="1">
      <alignment horizontal="right"/>
    </xf>
    <xf numFmtId="0" fontId="6" fillId="0" borderId="2" xfId="0" quotePrefix="1" applyFont="1" applyBorder="1" applyAlignment="1">
      <alignment horizontal="right"/>
    </xf>
    <xf numFmtId="0" fontId="6" fillId="0" borderId="1" xfId="0" quotePrefix="1" applyFont="1" applyBorder="1"/>
    <xf numFmtId="0" fontId="6" fillId="0" borderId="6" xfId="0" quotePrefix="1" applyFont="1" applyBorder="1"/>
    <xf numFmtId="165" fontId="6" fillId="0" borderId="5" xfId="0" quotePrefix="1" applyNumberFormat="1" applyFont="1" applyBorder="1" applyAlignment="1">
      <alignment horizontal="right"/>
    </xf>
    <xf numFmtId="0" fontId="6" fillId="0" borderId="8" xfId="0" quotePrefix="1" applyFont="1" applyBorder="1" applyAlignment="1">
      <alignment horizontal="right"/>
    </xf>
    <xf numFmtId="0" fontId="6" fillId="0" borderId="0" xfId="0" applyFont="1" applyFill="1"/>
    <xf numFmtId="0" fontId="0" fillId="0" borderId="0" xfId="0" applyFill="1"/>
    <xf numFmtId="0" fontId="6" fillId="0" borderId="0" xfId="0" applyFont="1" applyBorder="1" applyAlignment="1">
      <alignment horizontal="left"/>
    </xf>
    <xf numFmtId="0" fontId="0" fillId="0" borderId="0" xfId="0" applyAlignment="1">
      <alignment horizontal="center"/>
    </xf>
    <xf numFmtId="3" fontId="12" fillId="0" borderId="0" xfId="0" applyNumberFormat="1" applyFont="1" applyAlignment="1">
      <alignment horizontal="left"/>
    </xf>
    <xf numFmtId="0" fontId="12" fillId="0" borderId="0" xfId="0" applyFont="1" applyAlignment="1">
      <alignment horizontal="center"/>
    </xf>
    <xf numFmtId="0" fontId="3" fillId="0" borderId="0" xfId="0" applyFont="1" applyAlignment="1">
      <alignment horizontal="center" textRotation="180"/>
    </xf>
    <xf numFmtId="39" fontId="21" fillId="0" borderId="0" xfId="1" applyNumberFormat="1" applyFont="1" applyBorder="1" applyAlignment="1">
      <alignment horizontal="right"/>
    </xf>
    <xf numFmtId="0" fontId="3" fillId="0" borderId="0" xfId="0" applyFont="1" applyAlignment="1">
      <alignment horizontal="right"/>
    </xf>
    <xf numFmtId="0" fontId="21" fillId="0" borderId="0" xfId="0" quotePrefix="1" applyFont="1" applyBorder="1" applyAlignment="1">
      <alignment horizontal="center"/>
    </xf>
    <xf numFmtId="2" fontId="21" fillId="0" borderId="0" xfId="1" applyNumberFormat="1" applyFont="1" applyBorder="1" applyAlignment="1">
      <alignment horizontal="right"/>
    </xf>
    <xf numFmtId="0" fontId="19" fillId="0" borderId="0" xfId="0" applyFont="1" applyAlignment="1">
      <alignment textRotation="180"/>
    </xf>
    <xf numFmtId="0" fontId="12" fillId="0" borderId="0" xfId="0" applyFont="1" applyBorder="1"/>
    <xf numFmtId="2" fontId="22" fillId="0" borderId="0" xfId="1" applyNumberFormat="1" applyFont="1" applyBorder="1"/>
    <xf numFmtId="170" fontId="0" fillId="0" borderId="0" xfId="0" applyNumberFormat="1"/>
    <xf numFmtId="169" fontId="25" fillId="0" borderId="0" xfId="0" applyNumberFormat="1" applyFont="1" applyBorder="1"/>
    <xf numFmtId="0" fontId="24" fillId="0" borderId="0" xfId="0" applyFont="1" applyFill="1" applyBorder="1" applyAlignment="1">
      <alignment horizontal="left"/>
    </xf>
    <xf numFmtId="170" fontId="0" fillId="0" borderId="0" xfId="0" quotePrefix="1" applyNumberFormat="1"/>
    <xf numFmtId="1" fontId="0" fillId="0" borderId="0" xfId="0" applyNumberFormat="1"/>
    <xf numFmtId="0" fontId="12" fillId="0" borderId="0" xfId="0" applyFont="1"/>
    <xf numFmtId="4" fontId="0" fillId="0" borderId="0" xfId="0" applyNumberFormat="1"/>
    <xf numFmtId="0" fontId="8" fillId="0" borderId="7" xfId="0" applyFont="1" applyBorder="1"/>
    <xf numFmtId="0" fontId="8" fillId="0" borderId="3" xfId="0" applyFont="1" applyBorder="1"/>
    <xf numFmtId="0" fontId="8" fillId="0" borderId="4" xfId="0" applyFont="1" applyBorder="1"/>
    <xf numFmtId="0" fontId="7" fillId="0" borderId="2" xfId="0" applyFont="1" applyBorder="1" applyAlignment="1">
      <alignment horizontal="centerContinuous"/>
    </xf>
    <xf numFmtId="0" fontId="6" fillId="0" borderId="2" xfId="0" applyFont="1" applyBorder="1" applyAlignment="1">
      <alignment horizontal="centerContinuous"/>
    </xf>
    <xf numFmtId="0" fontId="7" fillId="0" borderId="6" xfId="0" applyFont="1" applyBorder="1"/>
    <xf numFmtId="0" fontId="7" fillId="0" borderId="0" xfId="0" applyFont="1"/>
    <xf numFmtId="0" fontId="7" fillId="0" borderId="7" xfId="0" applyFont="1" applyBorder="1"/>
    <xf numFmtId="3" fontId="7" fillId="0" borderId="3" xfId="0" applyNumberFormat="1" applyFont="1" applyBorder="1" applyAlignment="1">
      <alignment horizontal="left"/>
    </xf>
    <xf numFmtId="0" fontId="0" fillId="0" borderId="0" xfId="0" applyBorder="1" applyAlignment="1">
      <alignment horizontal="centerContinuous"/>
    </xf>
    <xf numFmtId="0" fontId="0" fillId="0" borderId="0" xfId="0" applyAlignment="1">
      <alignment horizontal="centerContinuous"/>
    </xf>
    <xf numFmtId="0" fontId="0" fillId="0" borderId="2" xfId="0" applyBorder="1" applyAlignment="1">
      <alignment horizontal="centerContinuous"/>
    </xf>
    <xf numFmtId="2" fontId="7" fillId="0" borderId="6" xfId="0" applyNumberFormat="1" applyFont="1" applyBorder="1"/>
    <xf numFmtId="2" fontId="7" fillId="0" borderId="5" xfId="0" applyNumberFormat="1" applyFont="1" applyBorder="1"/>
    <xf numFmtId="2" fontId="6" fillId="0" borderId="2" xfId="0" applyNumberFormat="1" applyFont="1" applyBorder="1" applyAlignment="1">
      <alignment horizontal="right"/>
    </xf>
    <xf numFmtId="0" fontId="8" fillId="0" borderId="0" xfId="0" applyFont="1" applyBorder="1" applyAlignment="1">
      <alignment horizontal="left"/>
    </xf>
    <xf numFmtId="0" fontId="8" fillId="0" borderId="0" xfId="0" applyFont="1" applyBorder="1" applyAlignment="1">
      <alignment horizontal="right"/>
    </xf>
    <xf numFmtId="0" fontId="8" fillId="0" borderId="2" xfId="0" quotePrefix="1" applyFont="1" applyBorder="1" applyAlignment="1">
      <alignment horizontal="right"/>
    </xf>
    <xf numFmtId="0" fontId="6" fillId="0" borderId="1" xfId="0" quotePrefix="1" applyFont="1" applyBorder="1" applyAlignment="1">
      <alignment horizontal="left"/>
    </xf>
    <xf numFmtId="0" fontId="0" fillId="0" borderId="0" xfId="0" applyAlignment="1">
      <alignment horizontal="right"/>
    </xf>
    <xf numFmtId="0" fontId="8" fillId="0" borderId="7" xfId="0" applyFont="1" applyBorder="1" applyAlignment="1">
      <alignment horizontal="left"/>
    </xf>
    <xf numFmtId="0" fontId="8" fillId="0" borderId="2" xfId="0" applyFont="1" applyBorder="1" applyAlignment="1">
      <alignment horizontal="centerContinuous"/>
    </xf>
    <xf numFmtId="0" fontId="8" fillId="0" borderId="0" xfId="0" quotePrefix="1" applyFont="1" applyBorder="1" applyAlignment="1">
      <alignment horizontal="right"/>
    </xf>
    <xf numFmtId="167" fontId="6" fillId="0" borderId="0" xfId="1" applyNumberFormat="1" applyFont="1" applyBorder="1"/>
    <xf numFmtId="167" fontId="6" fillId="0" borderId="5" xfId="1" applyNumberFormat="1" applyFont="1" applyBorder="1"/>
    <xf numFmtId="2" fontId="6" fillId="0" borderId="8" xfId="0" applyNumberFormat="1" applyFont="1" applyBorder="1"/>
    <xf numFmtId="0" fontId="0" fillId="0" borderId="9" xfId="0" applyBorder="1"/>
    <xf numFmtId="167" fontId="0" fillId="0" borderId="0" xfId="0" applyNumberFormat="1"/>
    <xf numFmtId="2" fontId="6" fillId="0" borderId="3" xfId="0" applyNumberFormat="1" applyFont="1" applyBorder="1"/>
    <xf numFmtId="0" fontId="6" fillId="0" borderId="7" xfId="0" applyFont="1" applyBorder="1" applyAlignment="1">
      <alignment horizontal="right"/>
    </xf>
    <xf numFmtId="2" fontId="6" fillId="0" borderId="1" xfId="0" applyNumberFormat="1" applyFont="1" applyBorder="1"/>
    <xf numFmtId="2" fontId="6" fillId="0" borderId="6" xfId="0" applyNumberFormat="1" applyFont="1" applyBorder="1"/>
    <xf numFmtId="2" fontId="6" fillId="0" borderId="5" xfId="0" applyNumberFormat="1" applyFont="1" applyBorder="1"/>
    <xf numFmtId="0" fontId="8" fillId="0" borderId="0" xfId="0" applyFont="1" applyBorder="1" applyAlignment="1">
      <alignment horizontal="centerContinuous"/>
    </xf>
    <xf numFmtId="167" fontId="6" fillId="0" borderId="0" xfId="1" quotePrefix="1" applyNumberFormat="1" applyFont="1" applyBorder="1" applyAlignment="1">
      <alignment horizontal="left"/>
    </xf>
    <xf numFmtId="167" fontId="6" fillId="0" borderId="5" xfId="1" quotePrefix="1" applyNumberFormat="1" applyFont="1" applyBorder="1" applyAlignment="1">
      <alignment horizontal="left"/>
    </xf>
    <xf numFmtId="0" fontId="12" fillId="0" borderId="0" xfId="0" applyFont="1" applyAlignment="1"/>
    <xf numFmtId="0" fontId="2" fillId="0" borderId="3" xfId="0" applyFont="1" applyBorder="1"/>
    <xf numFmtId="0" fontId="2" fillId="0" borderId="7" xfId="0" applyFont="1" applyBorder="1"/>
    <xf numFmtId="0" fontId="2" fillId="0" borderId="4" xfId="0" applyFont="1" applyBorder="1"/>
    <xf numFmtId="0" fontId="6" fillId="0" borderId="6" xfId="0" quotePrefix="1" applyFont="1" applyBorder="1" applyAlignment="1">
      <alignment horizontal="left"/>
    </xf>
    <xf numFmtId="0" fontId="8" fillId="0" borderId="1" xfId="0" applyFont="1" applyBorder="1" applyAlignment="1">
      <alignment horizontal="centerContinuous"/>
    </xf>
    <xf numFmtId="0" fontId="2" fillId="0" borderId="2" xfId="0" applyFont="1" applyBorder="1" applyAlignment="1">
      <alignment horizontal="centerContinuous"/>
    </xf>
    <xf numFmtId="0" fontId="8" fillId="0" borderId="1" xfId="0" quotePrefix="1" applyFont="1" applyBorder="1" applyAlignment="1">
      <alignment horizontal="right"/>
    </xf>
    <xf numFmtId="0" fontId="8" fillId="0" borderId="2" xfId="0" applyFont="1" applyBorder="1" applyAlignment="1">
      <alignment horizontal="right"/>
    </xf>
    <xf numFmtId="0" fontId="20" fillId="0" borderId="0" xfId="0" applyFont="1" applyBorder="1"/>
    <xf numFmtId="4" fontId="6" fillId="0" borderId="2" xfId="0" applyNumberFormat="1" applyFont="1" applyBorder="1"/>
    <xf numFmtId="3" fontId="6" fillId="0" borderId="1" xfId="0" applyNumberFormat="1" applyFont="1" applyBorder="1"/>
    <xf numFmtId="0" fontId="6" fillId="0" borderId="1" xfId="0" applyFont="1" applyBorder="1" applyAlignment="1">
      <alignment vertical="center"/>
    </xf>
    <xf numFmtId="2" fontId="6" fillId="0" borderId="2" xfId="0" applyNumberFormat="1" applyFont="1" applyBorder="1" applyAlignment="1">
      <alignment horizontal="right" vertical="center"/>
    </xf>
    <xf numFmtId="4" fontId="6" fillId="0" borderId="2" xfId="0" applyNumberFormat="1" applyFont="1" applyBorder="1" applyAlignment="1">
      <alignment vertical="center"/>
    </xf>
    <xf numFmtId="3" fontId="6" fillId="0" borderId="1" xfId="0" applyNumberFormat="1" applyFont="1" applyBorder="1" applyAlignment="1">
      <alignment vertical="center"/>
    </xf>
    <xf numFmtId="0" fontId="6" fillId="0" borderId="6" xfId="0" applyFont="1" applyBorder="1"/>
    <xf numFmtId="0" fontId="20" fillId="0" borderId="5" xfId="0" applyFont="1" applyBorder="1"/>
    <xf numFmtId="2" fontId="6" fillId="0" borderId="8" xfId="0" applyNumberFormat="1" applyFont="1" applyBorder="1" applyAlignment="1">
      <alignment horizontal="right"/>
    </xf>
    <xf numFmtId="4" fontId="6" fillId="0" borderId="8" xfId="0" applyNumberFormat="1" applyFont="1" applyBorder="1"/>
    <xf numFmtId="3" fontId="6" fillId="0" borderId="6" xfId="0" applyNumberFormat="1" applyFont="1" applyBorder="1"/>
    <xf numFmtId="2" fontId="6" fillId="0" borderId="0" xfId="0" applyNumberFormat="1" applyFont="1"/>
    <xf numFmtId="0" fontId="6" fillId="0" borderId="5" xfId="0" applyFont="1" applyBorder="1"/>
    <xf numFmtId="2" fontId="0" fillId="0" borderId="0" xfId="0" applyNumberFormat="1"/>
    <xf numFmtId="0" fontId="8" fillId="0" borderId="1" xfId="0" applyFont="1" applyBorder="1" applyAlignment="1">
      <alignment horizontal="right"/>
    </xf>
    <xf numFmtId="3" fontId="8" fillId="0" borderId="0" xfId="0" quotePrefix="1" applyNumberFormat="1" applyFont="1" applyBorder="1" applyAlignment="1">
      <alignment horizontal="right"/>
    </xf>
    <xf numFmtId="0" fontId="7" fillId="0" borderId="1" xfId="0" quotePrefix="1" applyFont="1" applyBorder="1" applyAlignment="1">
      <alignment horizontal="left"/>
    </xf>
    <xf numFmtId="169" fontId="25" fillId="0" borderId="0" xfId="0" applyNumberFormat="1" applyFont="1" applyBorder="1" applyAlignment="1"/>
    <xf numFmtId="0" fontId="0" fillId="0" borderId="0" xfId="0" quotePrefix="1" applyAlignment="1">
      <alignment horizontal="right"/>
    </xf>
    <xf numFmtId="3" fontId="7" fillId="0" borderId="0" xfId="0" applyNumberFormat="1" applyFont="1"/>
    <xf numFmtId="3" fontId="6" fillId="0" borderId="0" xfId="0" applyNumberFormat="1" applyFont="1" applyBorder="1" applyAlignment="1">
      <alignment vertical="center"/>
    </xf>
    <xf numFmtId="0" fontId="18" fillId="0" borderId="10" xfId="0" quotePrefix="1" applyFont="1" applyBorder="1" applyAlignment="1">
      <alignment horizontal="center"/>
    </xf>
    <xf numFmtId="0" fontId="18" fillId="0" borderId="4" xfId="0" applyFont="1" applyBorder="1" applyAlignment="1">
      <alignment horizontal="center"/>
    </xf>
    <xf numFmtId="0" fontId="18" fillId="0" borderId="11" xfId="0" applyFont="1" applyBorder="1" applyAlignment="1">
      <alignment horizontal="center"/>
    </xf>
    <xf numFmtId="0" fontId="18" fillId="0" borderId="2" xfId="0" applyFont="1" applyBorder="1" applyAlignment="1">
      <alignment horizontal="center"/>
    </xf>
    <xf numFmtId="0" fontId="18" fillId="0" borderId="1" xfId="0" applyFont="1" applyBorder="1" applyAlignment="1">
      <alignment horizontal="center"/>
    </xf>
    <xf numFmtId="0" fontId="18" fillId="0" borderId="0" xfId="0" applyFont="1" applyBorder="1" applyAlignment="1">
      <alignment horizontal="center"/>
    </xf>
    <xf numFmtId="0" fontId="10" fillId="0" borderId="4" xfId="0" applyFont="1" applyBorder="1"/>
    <xf numFmtId="0" fontId="10" fillId="0" borderId="7" xfId="0" applyFont="1" applyBorder="1"/>
    <xf numFmtId="0" fontId="10" fillId="0" borderId="3" xfId="0" applyFont="1" applyBorder="1"/>
    <xf numFmtId="0" fontId="10" fillId="0" borderId="11" xfId="0" applyFont="1" applyBorder="1" applyAlignment="1">
      <alignment horizontal="center"/>
    </xf>
    <xf numFmtId="3" fontId="10" fillId="0" borderId="2" xfId="0" applyNumberFormat="1" applyFont="1" applyBorder="1"/>
    <xf numFmtId="3" fontId="10" fillId="0" borderId="1" xfId="0" applyNumberFormat="1" applyFont="1" applyBorder="1"/>
    <xf numFmtId="3" fontId="10" fillId="0" borderId="0" xfId="0" applyNumberFormat="1" applyFont="1" applyBorder="1"/>
    <xf numFmtId="0" fontId="9" fillId="0" borderId="11" xfId="0" quotePrefix="1" applyFont="1" applyBorder="1" applyAlignment="1">
      <alignment horizontal="center"/>
    </xf>
    <xf numFmtId="10" fontId="10" fillId="0" borderId="2" xfId="0" applyNumberFormat="1" applyFont="1" applyBorder="1"/>
    <xf numFmtId="10" fontId="10" fillId="0" borderId="1" xfId="0" applyNumberFormat="1" applyFont="1" applyBorder="1"/>
    <xf numFmtId="10" fontId="10" fillId="0" borderId="0" xfId="0" applyNumberFormat="1" applyFont="1" applyBorder="1"/>
    <xf numFmtId="0" fontId="10" fillId="0" borderId="2" xfId="0" applyFont="1" applyBorder="1"/>
    <xf numFmtId="4" fontId="10" fillId="0" borderId="2" xfId="0" applyNumberFormat="1" applyFont="1" applyBorder="1"/>
    <xf numFmtId="4" fontId="10" fillId="0" borderId="1" xfId="0" applyNumberFormat="1" applyFont="1" applyBorder="1"/>
    <xf numFmtId="4" fontId="10" fillId="0" borderId="0" xfId="0" applyNumberFormat="1" applyFont="1" applyBorder="1"/>
    <xf numFmtId="0" fontId="9" fillId="0" borderId="12" xfId="0" quotePrefix="1" applyFont="1" applyBorder="1" applyAlignment="1">
      <alignment horizontal="center"/>
    </xf>
    <xf numFmtId="10" fontId="10" fillId="0" borderId="8" xfId="0" applyNumberFormat="1" applyFont="1" applyBorder="1"/>
    <xf numFmtId="10" fontId="10" fillId="0" borderId="6" xfId="0" applyNumberFormat="1" applyFont="1" applyBorder="1"/>
    <xf numFmtId="10" fontId="10" fillId="0" borderId="5" xfId="0" applyNumberFormat="1" applyFont="1" applyBorder="1"/>
    <xf numFmtId="0" fontId="8" fillId="0" borderId="10" xfId="0" applyFont="1" applyBorder="1" applyAlignment="1">
      <alignment horizontal="left"/>
    </xf>
    <xf numFmtId="0" fontId="8" fillId="0" borderId="11" xfId="0" quotePrefix="1" applyFont="1" applyBorder="1" applyAlignment="1">
      <alignment horizontal="left"/>
    </xf>
    <xf numFmtId="0" fontId="13" fillId="0" borderId="0" xfId="0" applyFont="1" applyAlignment="1">
      <alignment horizontal="left"/>
    </xf>
    <xf numFmtId="0" fontId="6" fillId="0" borderId="1" xfId="0" applyFont="1" applyBorder="1" applyAlignment="1">
      <alignment horizontal="left"/>
    </xf>
    <xf numFmtId="0" fontId="6" fillId="0" borderId="7" xfId="0" applyFont="1" applyBorder="1" applyAlignment="1">
      <alignment horizontal="center"/>
    </xf>
    <xf numFmtId="0" fontId="6" fillId="0" borderId="4" xfId="0" applyFont="1" applyBorder="1" applyAlignment="1">
      <alignment horizontal="right"/>
    </xf>
    <xf numFmtId="0" fontId="21" fillId="0" borderId="0" xfId="0" quotePrefix="1" applyFont="1" applyBorder="1" applyAlignment="1">
      <alignment horizontal="left"/>
    </xf>
    <xf numFmtId="0" fontId="0" fillId="0" borderId="13" xfId="0" applyBorder="1"/>
    <xf numFmtId="0" fontId="7" fillId="0" borderId="13" xfId="0" applyFont="1" applyBorder="1" applyAlignment="1">
      <alignment horizontal="right"/>
    </xf>
    <xf numFmtId="0" fontId="7" fillId="0" borderId="13" xfId="0" quotePrefix="1" applyFont="1" applyBorder="1" applyAlignment="1">
      <alignment horizontal="right"/>
    </xf>
    <xf numFmtId="0" fontId="10" fillId="0" borderId="0" xfId="0" applyFont="1"/>
    <xf numFmtId="3" fontId="6" fillId="0" borderId="0" xfId="0" quotePrefix="1" applyNumberFormat="1" applyFont="1" applyBorder="1" applyAlignment="1">
      <alignment horizontal="right"/>
    </xf>
    <xf numFmtId="3" fontId="6" fillId="0" borderId="0" xfId="1" applyNumberFormat="1" applyFont="1" applyBorder="1" applyAlignment="1">
      <alignment horizontal="right"/>
    </xf>
    <xf numFmtId="2" fontId="6" fillId="0" borderId="0" xfId="0" applyNumberFormat="1" applyFont="1" applyAlignment="1">
      <alignment horizontal="right"/>
    </xf>
    <xf numFmtId="0" fontId="10" fillId="0" borderId="13" xfId="0" applyFont="1" applyBorder="1"/>
    <xf numFmtId="3" fontId="6" fillId="0" borderId="13" xfId="0" quotePrefix="1" applyNumberFormat="1" applyFont="1" applyBorder="1" applyAlignment="1">
      <alignment horizontal="right"/>
    </xf>
    <xf numFmtId="3" fontId="6" fillId="0" borderId="13" xfId="1" applyNumberFormat="1" applyFont="1" applyBorder="1" applyAlignment="1">
      <alignment horizontal="right"/>
    </xf>
    <xf numFmtId="2" fontId="6" fillId="0" borderId="13" xfId="0" applyNumberFormat="1" applyFont="1" applyBorder="1" applyAlignment="1">
      <alignment horizontal="right"/>
    </xf>
    <xf numFmtId="0" fontId="7" fillId="0" borderId="14" xfId="0" applyFont="1" applyBorder="1"/>
    <xf numFmtId="0" fontId="0" fillId="0" borderId="15" xfId="0" applyBorder="1"/>
    <xf numFmtId="2" fontId="6" fillId="0" borderId="15" xfId="0" applyNumberFormat="1" applyFont="1" applyBorder="1" applyAlignment="1">
      <alignment horizontal="right"/>
    </xf>
    <xf numFmtId="0" fontId="14" fillId="0" borderId="6" xfId="0" quotePrefix="1" applyFont="1" applyBorder="1" applyAlignment="1">
      <alignment horizontal="left"/>
    </xf>
    <xf numFmtId="2" fontId="14" fillId="0" borderId="8" xfId="1" applyNumberFormat="1" applyFont="1" applyBorder="1" applyAlignment="1">
      <alignment horizontal="right"/>
    </xf>
    <xf numFmtId="3" fontId="6" fillId="0" borderId="2" xfId="1" applyNumberFormat="1" applyFont="1" applyBorder="1"/>
    <xf numFmtId="3" fontId="14" fillId="0" borderId="2" xfId="1" applyNumberFormat="1" applyFont="1" applyBorder="1" applyAlignment="1">
      <alignment horizontal="right"/>
    </xf>
    <xf numFmtId="170" fontId="13" fillId="0" borderId="13" xfId="0" applyNumberFormat="1" applyFont="1" applyBorder="1" applyAlignment="1">
      <alignment horizontal="center" wrapText="1"/>
    </xf>
    <xf numFmtId="0" fontId="23" fillId="0" borderId="13" xfId="0" applyFont="1" applyFill="1" applyBorder="1" applyAlignment="1">
      <alignment horizontal="left" vertical="center"/>
    </xf>
    <xf numFmtId="169" fontId="6" fillId="0" borderId="13" xfId="0" applyNumberFormat="1" applyFont="1" applyBorder="1" applyAlignment="1">
      <alignment vertical="center"/>
    </xf>
    <xf numFmtId="0" fontId="13" fillId="0" borderId="13" xfId="0" applyFont="1" applyFill="1" applyBorder="1" applyAlignment="1">
      <alignment horizontal="left" vertical="center"/>
    </xf>
    <xf numFmtId="169" fontId="7" fillId="0" borderId="13" xfId="0" applyNumberFormat="1" applyFont="1" applyBorder="1" applyAlignment="1">
      <alignment vertical="center"/>
    </xf>
    <xf numFmtId="0" fontId="6" fillId="0" borderId="0" xfId="0" applyFont="1" applyFill="1" applyBorder="1" applyAlignment="1">
      <alignment horizontal="left" wrapText="1"/>
    </xf>
    <xf numFmtId="0" fontId="10" fillId="0" borderId="0" xfId="0" applyFont="1" applyAlignment="1">
      <alignment vertical="top" wrapText="1"/>
    </xf>
    <xf numFmtId="0" fontId="23" fillId="0" borderId="0" xfId="0" applyFont="1" applyBorder="1"/>
    <xf numFmtId="0" fontId="0" fillId="0" borderId="7" xfId="0" applyBorder="1"/>
    <xf numFmtId="0" fontId="8" fillId="0" borderId="6" xfId="0" applyFont="1" applyBorder="1"/>
    <xf numFmtId="165" fontId="7" fillId="0" borderId="5" xfId="0" applyNumberFormat="1" applyFont="1" applyBorder="1"/>
    <xf numFmtId="0" fontId="7" fillId="0" borderId="9" xfId="0" applyFont="1" applyBorder="1"/>
    <xf numFmtId="0" fontId="7" fillId="0" borderId="9" xfId="0" quotePrefix="1" applyFont="1" applyBorder="1" applyAlignment="1">
      <alignment horizontal="right"/>
    </xf>
    <xf numFmtId="0" fontId="7" fillId="0" borderId="15" xfId="0" quotePrefix="1" applyFont="1" applyBorder="1" applyAlignment="1">
      <alignment horizontal="right"/>
    </xf>
    <xf numFmtId="165" fontId="7" fillId="0" borderId="0" xfId="0" applyNumberFormat="1" applyFont="1" applyBorder="1"/>
    <xf numFmtId="171" fontId="0" fillId="0" borderId="0" xfId="0" applyNumberFormat="1"/>
    <xf numFmtId="0" fontId="27" fillId="0" borderId="0" xfId="0" applyFont="1"/>
    <xf numFmtId="166" fontId="0" fillId="0" borderId="0" xfId="0" applyNumberFormat="1"/>
    <xf numFmtId="0" fontId="6" fillId="0" borderId="1" xfId="0" applyFont="1" applyBorder="1" applyAlignment="1">
      <alignment horizontal="left"/>
    </xf>
    <xf numFmtId="0" fontId="7" fillId="0" borderId="0" xfId="0" quotePrefix="1" applyFont="1" applyBorder="1" applyAlignment="1">
      <alignment horizontal="right" wrapText="1"/>
    </xf>
    <xf numFmtId="0" fontId="7" fillId="0" borderId="9" xfId="0" quotePrefix="1" applyFont="1" applyBorder="1" applyAlignment="1">
      <alignment horizontal="right" wrapText="1"/>
    </xf>
    <xf numFmtId="0" fontId="7" fillId="0" borderId="9" xfId="0" applyFont="1" applyBorder="1" applyAlignment="1">
      <alignment horizontal="right" wrapText="1"/>
    </xf>
    <xf numFmtId="0" fontId="28" fillId="0" borderId="0" xfId="0" applyFont="1"/>
    <xf numFmtId="3" fontId="6" fillId="0" borderId="0" xfId="1" applyNumberFormat="1" applyFont="1" applyBorder="1" applyAlignment="1"/>
    <xf numFmtId="2" fontId="14" fillId="0" borderId="5" xfId="1" applyNumberFormat="1" applyFont="1" applyBorder="1" applyAlignment="1"/>
    <xf numFmtId="0" fontId="6" fillId="0" borderId="3" xfId="0" applyFont="1" applyBorder="1" applyAlignment="1">
      <alignment horizontal="right" wrapText="1"/>
    </xf>
    <xf numFmtId="0" fontId="6" fillId="0" borderId="13" xfId="0" applyFont="1" applyBorder="1"/>
    <xf numFmtId="0" fontId="6" fillId="0" borderId="0" xfId="0" applyFont="1" applyAlignment="1">
      <alignment horizontal="right"/>
    </xf>
    <xf numFmtId="0" fontId="5" fillId="0" borderId="0" xfId="0" applyFont="1"/>
    <xf numFmtId="3" fontId="6" fillId="0" borderId="0" xfId="0" applyNumberFormat="1" applyFont="1" applyAlignment="1">
      <alignment horizontal="right"/>
    </xf>
    <xf numFmtId="165" fontId="6" fillId="0" borderId="0" xfId="0" applyNumberFormat="1" applyFont="1" applyBorder="1" applyAlignment="1">
      <alignment horizontal="right"/>
    </xf>
    <xf numFmtId="0" fontId="6" fillId="0" borderId="0" xfId="0" applyFont="1" applyBorder="1" applyAlignment="1">
      <alignment horizontal="left"/>
    </xf>
    <xf numFmtId="0" fontId="7" fillId="0" borderId="3" xfId="0" applyFont="1" applyBorder="1" applyAlignment="1">
      <alignment horizontal="right"/>
    </xf>
    <xf numFmtId="0" fontId="6" fillId="0" borderId="0" xfId="0" applyFont="1" applyBorder="1" applyAlignment="1">
      <alignment horizontal="left"/>
    </xf>
    <xf numFmtId="0" fontId="6" fillId="0" borderId="0" xfId="0" applyFont="1" applyBorder="1" applyAlignment="1">
      <alignment horizontal="left"/>
    </xf>
    <xf numFmtId="0" fontId="7" fillId="0" borderId="4" xfId="0" applyFont="1" applyBorder="1" applyAlignment="1">
      <alignment horizontal="right"/>
    </xf>
    <xf numFmtId="3" fontId="6" fillId="0" borderId="8" xfId="0" applyNumberFormat="1" applyFont="1" applyBorder="1"/>
    <xf numFmtId="0" fontId="6" fillId="0" borderId="0" xfId="0" applyFont="1" applyBorder="1" applyAlignment="1">
      <alignment horizontal="right"/>
    </xf>
    <xf numFmtId="0" fontId="6" fillId="0" borderId="0" xfId="0" applyFont="1" applyBorder="1" applyAlignment="1">
      <alignment horizontal="left"/>
    </xf>
    <xf numFmtId="3" fontId="0" fillId="0" borderId="4" xfId="0" applyNumberFormat="1" applyBorder="1"/>
    <xf numFmtId="0" fontId="6" fillId="0" borderId="1" xfId="0" applyFont="1" applyBorder="1" applyAlignment="1">
      <alignment horizontal="left"/>
    </xf>
    <xf numFmtId="0" fontId="6" fillId="0" borderId="0" xfId="0" applyFont="1" applyBorder="1" applyAlignment="1">
      <alignment horizontal="left"/>
    </xf>
    <xf numFmtId="0" fontId="7" fillId="0" borderId="14" xfId="0" applyFont="1" applyBorder="1" applyAlignment="1">
      <alignment horizontal="center" vertical="center"/>
    </xf>
    <xf numFmtId="0" fontId="7" fillId="0" borderId="9" xfId="0" applyFont="1" applyBorder="1" applyAlignment="1">
      <alignment horizontal="left" vertical="center"/>
    </xf>
    <xf numFmtId="0" fontId="7" fillId="0" borderId="9" xfId="0" applyFont="1" applyBorder="1" applyAlignment="1">
      <alignment horizontal="right" vertical="center" wrapText="1"/>
    </xf>
    <xf numFmtId="0" fontId="7" fillId="0" borderId="9" xfId="0" applyFont="1" applyBorder="1" applyAlignment="1">
      <alignment horizontal="right" vertical="center"/>
    </xf>
    <xf numFmtId="0" fontId="7" fillId="0" borderId="15" xfId="0" applyFont="1" applyBorder="1" applyAlignment="1">
      <alignment horizontal="right" vertical="center" wrapText="1"/>
    </xf>
    <xf numFmtId="0" fontId="6" fillId="0" borderId="1" xfId="0" applyFont="1" applyBorder="1" applyAlignment="1">
      <alignment horizontal="center"/>
    </xf>
    <xf numFmtId="172" fontId="6" fillId="0" borderId="0" xfId="4" applyNumberFormat="1" applyFont="1" applyBorder="1"/>
    <xf numFmtId="172" fontId="6" fillId="0" borderId="2" xfId="4" applyNumberFormat="1" applyFont="1" applyBorder="1" applyAlignment="1">
      <alignment horizontal="right"/>
    </xf>
    <xf numFmtId="172" fontId="6" fillId="0" borderId="0" xfId="4" applyNumberFormat="1" applyFont="1" applyBorder="1" applyAlignment="1">
      <alignment horizontal="right"/>
    </xf>
    <xf numFmtId="0" fontId="6" fillId="0" borderId="2" xfId="0" applyFont="1" applyBorder="1" applyAlignment="1">
      <alignment horizontal="right"/>
    </xf>
    <xf numFmtId="0" fontId="6" fillId="0" borderId="5" xfId="0" applyFont="1" applyFill="1" applyBorder="1" applyAlignment="1">
      <alignment horizontal="left"/>
    </xf>
    <xf numFmtId="172" fontId="6" fillId="0" borderId="5" xfId="0" applyNumberFormat="1" applyFont="1" applyFill="1" applyBorder="1" applyAlignment="1">
      <alignment horizontal="right"/>
    </xf>
    <xf numFmtId="172" fontId="6" fillId="0" borderId="5" xfId="4" applyNumberFormat="1" applyFont="1" applyBorder="1" applyAlignment="1">
      <alignment horizontal="right"/>
    </xf>
    <xf numFmtId="172" fontId="6" fillId="0" borderId="8" xfId="4" applyNumberFormat="1" applyFont="1" applyBorder="1" applyAlignment="1">
      <alignment horizontal="right"/>
    </xf>
    <xf numFmtId="0" fontId="0" fillId="0" borderId="0" xfId="0" applyBorder="1" applyAlignment="1">
      <alignment horizontal="right"/>
    </xf>
    <xf numFmtId="0" fontId="7" fillId="0" borderId="7" xfId="0" applyFont="1" applyBorder="1" applyAlignment="1">
      <alignment horizontal="center" vertical="center"/>
    </xf>
    <xf numFmtId="0" fontId="7" fillId="0" borderId="3" xfId="0" applyFont="1" applyBorder="1" applyAlignment="1">
      <alignment horizontal="left" vertical="center"/>
    </xf>
    <xf numFmtId="0" fontId="7" fillId="0" borderId="3" xfId="0" applyFont="1" applyBorder="1" applyAlignment="1">
      <alignment horizontal="right" vertical="center" wrapText="1"/>
    </xf>
    <xf numFmtId="0" fontId="7" fillId="0" borderId="3" xfId="0" applyFont="1" applyBorder="1" applyAlignment="1">
      <alignment horizontal="right" vertical="center"/>
    </xf>
    <xf numFmtId="0" fontId="7" fillId="0" borderId="4" xfId="0" applyFont="1" applyBorder="1" applyAlignment="1">
      <alignment horizontal="right" vertical="center" wrapText="1"/>
    </xf>
    <xf numFmtId="10" fontId="6" fillId="0" borderId="0" xfId="4" applyNumberFormat="1" applyFont="1" applyBorder="1" applyAlignment="1">
      <alignment vertical="center"/>
    </xf>
    <xf numFmtId="43" fontId="6" fillId="0" borderId="0" xfId="4" applyNumberFormat="1" applyFont="1" applyBorder="1" applyAlignment="1">
      <alignment horizontal="center" vertical="center"/>
    </xf>
    <xf numFmtId="9" fontId="6" fillId="0" borderId="0" xfId="5" applyNumberFormat="1" applyFont="1" applyBorder="1" applyAlignment="1">
      <alignment vertical="center"/>
    </xf>
    <xf numFmtId="0" fontId="6" fillId="0" borderId="6" xfId="0" applyFont="1" applyFill="1" applyBorder="1"/>
    <xf numFmtId="10" fontId="6" fillId="0" borderId="5" xfId="5" applyNumberFormat="1" applyFont="1" applyFill="1" applyBorder="1" applyAlignment="1" applyProtection="1">
      <alignment horizontal="right" vertical="center"/>
      <protection locked="0"/>
    </xf>
    <xf numFmtId="173" fontId="5" fillId="0" borderId="0" xfId="6"/>
    <xf numFmtId="173" fontId="5" fillId="0" borderId="0" xfId="6" applyFont="1"/>
    <xf numFmtId="173" fontId="5" fillId="0" borderId="0" xfId="6" applyAlignment="1">
      <alignment horizontal="center"/>
    </xf>
    <xf numFmtId="173" fontId="6" fillId="0" borderId="3" xfId="6" applyFont="1" applyFill="1" applyBorder="1" applyProtection="1"/>
    <xf numFmtId="173" fontId="6" fillId="0" borderId="4" xfId="6" applyFont="1" applyFill="1" applyBorder="1" applyProtection="1"/>
    <xf numFmtId="173" fontId="2" fillId="0" borderId="1" xfId="6" quotePrefix="1" applyFont="1" applyBorder="1" applyAlignment="1" applyProtection="1">
      <alignment horizontal="left"/>
    </xf>
    <xf numFmtId="173" fontId="30" fillId="0" borderId="0" xfId="6" applyFont="1" applyFill="1" applyBorder="1" applyAlignment="1" applyProtection="1">
      <alignment horizontal="center"/>
    </xf>
    <xf numFmtId="173" fontId="6" fillId="0" borderId="0" xfId="6" applyFont="1" applyFill="1" applyBorder="1" applyProtection="1"/>
    <xf numFmtId="173" fontId="6" fillId="0" borderId="2" xfId="6" applyFont="1" applyFill="1" applyBorder="1" applyProtection="1"/>
    <xf numFmtId="173" fontId="7" fillId="0" borderId="1" xfId="6" applyFont="1" applyBorder="1" applyAlignment="1" applyProtection="1">
      <alignment horizontal="left"/>
    </xf>
    <xf numFmtId="173" fontId="5" fillId="0" borderId="1" xfId="6" applyFont="1" applyBorder="1"/>
    <xf numFmtId="173" fontId="30" fillId="0" borderId="0" xfId="6" applyFont="1" applyBorder="1" applyAlignment="1">
      <alignment horizontal="center"/>
    </xf>
    <xf numFmtId="173" fontId="7" fillId="0" borderId="5" xfId="6" applyFont="1" applyBorder="1" applyAlignment="1" applyProtection="1">
      <alignment horizontal="right"/>
    </xf>
    <xf numFmtId="173" fontId="7" fillId="0" borderId="8" xfId="6" applyFont="1" applyBorder="1" applyAlignment="1" applyProtection="1">
      <alignment horizontal="right"/>
    </xf>
    <xf numFmtId="173" fontId="5" fillId="0" borderId="4" xfId="6" applyFont="1" applyBorder="1"/>
    <xf numFmtId="173" fontId="6" fillId="0" borderId="1" xfId="6" quotePrefix="1" applyFont="1" applyBorder="1" applyAlignment="1" applyProtection="1">
      <alignment horizontal="left"/>
    </xf>
    <xf numFmtId="173" fontId="31" fillId="0" borderId="0" xfId="6" applyFont="1" applyFill="1" applyBorder="1" applyAlignment="1" applyProtection="1">
      <alignment horizontal="center"/>
    </xf>
    <xf numFmtId="38" fontId="6" fillId="0" borderId="0" xfId="7" applyNumberFormat="1" applyFont="1" applyBorder="1" applyProtection="1"/>
    <xf numFmtId="38" fontId="6" fillId="0" borderId="2" xfId="7" applyNumberFormat="1" applyFont="1" applyBorder="1" applyProtection="1"/>
    <xf numFmtId="166" fontId="5" fillId="0" borderId="0" xfId="6" applyNumberFormat="1" applyAlignment="1">
      <alignment horizontal="center"/>
    </xf>
    <xf numFmtId="173" fontId="6" fillId="0" borderId="1" xfId="6" applyFont="1" applyBorder="1"/>
    <xf numFmtId="173" fontId="5" fillId="0" borderId="2" xfId="6" applyBorder="1"/>
    <xf numFmtId="173" fontId="6" fillId="0" borderId="1" xfId="6" applyFont="1" applyBorder="1" applyAlignment="1" applyProtection="1">
      <alignment horizontal="left"/>
    </xf>
    <xf numFmtId="38" fontId="6" fillId="0" borderId="0" xfId="7" applyNumberFormat="1" applyFont="1" applyFill="1" applyBorder="1" applyProtection="1"/>
    <xf numFmtId="38" fontId="6" fillId="0" borderId="2" xfId="7" applyNumberFormat="1" applyFont="1" applyFill="1" applyBorder="1" applyProtection="1"/>
    <xf numFmtId="173" fontId="6" fillId="0" borderId="5" xfId="6" applyFont="1" applyBorder="1"/>
    <xf numFmtId="173" fontId="6" fillId="0" borderId="8" xfId="6" applyFont="1" applyBorder="1"/>
    <xf numFmtId="173" fontId="6" fillId="0" borderId="0" xfId="6" applyFont="1"/>
    <xf numFmtId="173" fontId="5" fillId="0" borderId="0" xfId="6" applyFont="1" applyBorder="1"/>
    <xf numFmtId="173" fontId="5" fillId="0" borderId="0" xfId="6" applyBorder="1" applyAlignment="1">
      <alignment horizontal="center"/>
    </xf>
    <xf numFmtId="173" fontId="5" fillId="0" borderId="3" xfId="6" applyFont="1" applyBorder="1"/>
    <xf numFmtId="173" fontId="30" fillId="0" borderId="3" xfId="6" applyFont="1" applyBorder="1" applyAlignment="1">
      <alignment horizontal="left"/>
    </xf>
    <xf numFmtId="173" fontId="30" fillId="0" borderId="0" xfId="6" applyFont="1" applyBorder="1" applyAlignment="1">
      <alignment horizontal="left"/>
    </xf>
    <xf numFmtId="173" fontId="5" fillId="0" borderId="2" xfId="6" applyFont="1" applyBorder="1"/>
    <xf numFmtId="173" fontId="5" fillId="0" borderId="1" xfId="6" applyFont="1" applyBorder="1" applyAlignment="1">
      <alignment horizontal="right"/>
    </xf>
    <xf numFmtId="173" fontId="30" fillId="0" borderId="0" xfId="6" applyFont="1" applyBorder="1" applyAlignment="1">
      <alignment horizontal="right"/>
    </xf>
    <xf numFmtId="173" fontId="9" fillId="0" borderId="1" xfId="6" applyFont="1" applyBorder="1"/>
    <xf numFmtId="173" fontId="16" fillId="0" borderId="1" xfId="6" applyFont="1" applyBorder="1" applyAlignment="1" applyProtection="1">
      <alignment horizontal="left"/>
    </xf>
    <xf numFmtId="38" fontId="6" fillId="0" borderId="5" xfId="7" applyNumberFormat="1" applyFont="1" applyBorder="1" applyProtection="1"/>
    <xf numFmtId="38" fontId="6" fillId="0" borderId="8" xfId="7" applyNumberFormat="1" applyFont="1" applyBorder="1" applyProtection="1"/>
    <xf numFmtId="0" fontId="13" fillId="0" borderId="0" xfId="0" applyFont="1"/>
    <xf numFmtId="0" fontId="25" fillId="0" borderId="0" xfId="0" applyFont="1"/>
    <xf numFmtId="0" fontId="33" fillId="0" borderId="0" xfId="0" applyFont="1"/>
    <xf numFmtId="0" fontId="33" fillId="0" borderId="5" xfId="0" applyFont="1" applyBorder="1"/>
    <xf numFmtId="0" fontId="33" fillId="0" borderId="0" xfId="0" applyFont="1" applyBorder="1"/>
    <xf numFmtId="0" fontId="13" fillId="0" borderId="10" xfId="0" applyFont="1" applyBorder="1" applyAlignment="1">
      <alignment horizontal="center" wrapText="1"/>
    </xf>
    <xf numFmtId="0" fontId="23" fillId="0" borderId="6" xfId="0" quotePrefix="1" applyFont="1" applyBorder="1" applyAlignment="1">
      <alignment horizontal="left"/>
    </xf>
    <xf numFmtId="0" fontId="34" fillId="0" borderId="5" xfId="0" applyFont="1" applyBorder="1"/>
    <xf numFmtId="0" fontId="35" fillId="0" borderId="12" xfId="0" applyFont="1" applyBorder="1" applyAlignment="1">
      <alignment horizontal="right"/>
    </xf>
    <xf numFmtId="0" fontId="36" fillId="0" borderId="7" xfId="0" applyFont="1" applyBorder="1"/>
    <xf numFmtId="0" fontId="13" fillId="0" borderId="0" xfId="0" quotePrefix="1" applyNumberFormat="1" applyFont="1" applyBorder="1" applyAlignment="1">
      <alignment horizontal="right"/>
    </xf>
    <xf numFmtId="0" fontId="13" fillId="0" borderId="10" xfId="0" quotePrefix="1" applyNumberFormat="1" applyFont="1" applyBorder="1" applyAlignment="1">
      <alignment horizontal="right"/>
    </xf>
    <xf numFmtId="0" fontId="37" fillId="0" borderId="0" xfId="0" applyFont="1"/>
    <xf numFmtId="0" fontId="6" fillId="0" borderId="11" xfId="0" applyFont="1" applyBorder="1"/>
    <xf numFmtId="0" fontId="13" fillId="0" borderId="6" xfId="0" applyFont="1" applyBorder="1"/>
    <xf numFmtId="0" fontId="6" fillId="0" borderId="12" xfId="0" applyFont="1" applyBorder="1"/>
    <xf numFmtId="0" fontId="38" fillId="0" borderId="0" xfId="0" applyFont="1" applyBorder="1"/>
    <xf numFmtId="0" fontId="39" fillId="0" borderId="0" xfId="0" applyFont="1"/>
    <xf numFmtId="0" fontId="0" fillId="0" borderId="16" xfId="0" applyBorder="1"/>
    <xf numFmtId="0" fontId="0" fillId="0" borderId="17" xfId="0" applyBorder="1" applyAlignment="1">
      <alignment horizontal="right"/>
    </xf>
    <xf numFmtId="0" fontId="0" fillId="0" borderId="18" xfId="0" applyBorder="1" applyAlignment="1">
      <alignment horizontal="right"/>
    </xf>
    <xf numFmtId="0" fontId="0" fillId="0" borderId="19" xfId="0" applyBorder="1"/>
    <xf numFmtId="0" fontId="0" fillId="0" borderId="3" xfId="0" applyBorder="1" applyAlignment="1">
      <alignment horizontal="right"/>
    </xf>
    <xf numFmtId="0" fontId="0" fillId="0" borderId="20" xfId="0" applyBorder="1" applyAlignment="1">
      <alignment horizontal="right"/>
    </xf>
    <xf numFmtId="0" fontId="0" fillId="0" borderId="21" xfId="0" applyBorder="1"/>
    <xf numFmtId="0" fontId="0" fillId="0" borderId="22" xfId="0" applyBorder="1" applyAlignment="1">
      <alignment horizontal="right"/>
    </xf>
    <xf numFmtId="8" fontId="0" fillId="0" borderId="0" xfId="0" applyNumberFormat="1" applyBorder="1" applyAlignment="1">
      <alignment horizontal="right"/>
    </xf>
    <xf numFmtId="8" fontId="0" fillId="0" borderId="22" xfId="0" applyNumberFormat="1" applyBorder="1" applyAlignment="1">
      <alignment horizontal="right"/>
    </xf>
    <xf numFmtId="0" fontId="0" fillId="0" borderId="23" xfId="0" applyBorder="1"/>
    <xf numFmtId="9" fontId="0" fillId="0" borderId="24" xfId="0" applyNumberFormat="1" applyBorder="1" applyAlignment="1">
      <alignment horizontal="right"/>
    </xf>
    <xf numFmtId="9" fontId="0" fillId="0" borderId="25" xfId="0" applyNumberFormat="1" applyBorder="1" applyAlignment="1">
      <alignment horizontal="right"/>
    </xf>
    <xf numFmtId="0" fontId="13" fillId="0" borderId="0" xfId="0" applyFont="1" applyBorder="1"/>
    <xf numFmtId="0" fontId="7" fillId="0" borderId="7" xfId="0" applyFont="1" applyBorder="1" applyAlignment="1" applyProtection="1">
      <alignment horizontal="left"/>
    </xf>
    <xf numFmtId="0" fontId="5" fillId="0" borderId="3" xfId="0" applyFont="1" applyBorder="1"/>
    <xf numFmtId="0" fontId="6" fillId="0" borderId="0" xfId="0" applyFont="1" applyAlignment="1" applyProtection="1">
      <alignment horizontal="left"/>
    </xf>
    <xf numFmtId="0" fontId="7" fillId="0" borderId="0" xfId="0" applyFont="1" applyBorder="1" applyAlignment="1" applyProtection="1">
      <alignment horizontal="center"/>
    </xf>
    <xf numFmtId="0" fontId="7" fillId="0" borderId="2" xfId="0" quotePrefix="1" applyFont="1" applyBorder="1" applyAlignment="1" applyProtection="1">
      <alignment horizontal="center"/>
    </xf>
    <xf numFmtId="0" fontId="7" fillId="0" borderId="2" xfId="0" applyFont="1" applyBorder="1" applyAlignment="1">
      <alignment horizontal="center"/>
    </xf>
    <xf numFmtId="0" fontId="6" fillId="0" borderId="1" xfId="0" applyFont="1" applyBorder="1" applyAlignment="1" applyProtection="1">
      <alignment horizontal="left"/>
    </xf>
    <xf numFmtId="172" fontId="6" fillId="0" borderId="0" xfId="4" applyNumberFormat="1" applyFont="1" applyBorder="1" applyProtection="1"/>
    <xf numFmtId="172" fontId="6" fillId="0" borderId="2" xfId="4" applyNumberFormat="1" applyFont="1" applyBorder="1" applyProtection="1"/>
    <xf numFmtId="0" fontId="6" fillId="0" borderId="0" xfId="0" applyFont="1" applyProtection="1"/>
    <xf numFmtId="174" fontId="6" fillId="0" borderId="0" xfId="0" applyNumberFormat="1" applyFont="1" applyProtection="1"/>
    <xf numFmtId="0" fontId="6" fillId="0" borderId="6" xfId="0" applyFont="1" applyBorder="1" applyAlignment="1" applyProtection="1">
      <alignment horizontal="left"/>
    </xf>
    <xf numFmtId="172" fontId="6" fillId="0" borderId="5" xfId="4" applyNumberFormat="1" applyFont="1" applyBorder="1" applyProtection="1"/>
    <xf numFmtId="172" fontId="6" fillId="0" borderId="5" xfId="4" applyNumberFormat="1" applyFont="1" applyBorder="1"/>
    <xf numFmtId="172" fontId="6" fillId="0" borderId="8" xfId="4" applyNumberFormat="1" applyFont="1" applyBorder="1" applyProtection="1"/>
    <xf numFmtId="0" fontId="6" fillId="0" borderId="0" xfId="0" applyFont="1" applyBorder="1" applyProtection="1"/>
    <xf numFmtId="0" fontId="6" fillId="0" borderId="0" xfId="0" applyFont="1" applyFill="1" applyBorder="1" applyAlignment="1" applyProtection="1">
      <alignment horizontal="left"/>
    </xf>
    <xf numFmtId="0" fontId="5" fillId="0" borderId="0" xfId="0" applyFont="1" applyBorder="1"/>
    <xf numFmtId="0" fontId="23" fillId="0" borderId="0" xfId="0" applyFont="1" applyBorder="1" applyAlignment="1">
      <alignment vertical="center" textRotation="180"/>
    </xf>
    <xf numFmtId="0" fontId="6" fillId="0" borderId="0" xfId="0" applyFont="1" applyBorder="1" applyAlignment="1" applyProtection="1">
      <alignment horizontal="left"/>
    </xf>
    <xf numFmtId="174" fontId="6" fillId="0" borderId="0" xfId="0" applyNumberFormat="1" applyFont="1" applyBorder="1" applyProtection="1"/>
    <xf numFmtId="0" fontId="7" fillId="0" borderId="0" xfId="0" applyFont="1" applyBorder="1" applyAlignment="1" applyProtection="1">
      <alignment horizontal="left"/>
    </xf>
    <xf numFmtId="0" fontId="6" fillId="0" borderId="0" xfId="0" applyFont="1" applyBorder="1" applyAlignment="1" applyProtection="1">
      <alignment horizontal="center"/>
    </xf>
    <xf numFmtId="0" fontId="6" fillId="0" borderId="0" xfId="0" quotePrefix="1" applyFont="1" applyBorder="1" applyAlignment="1">
      <alignment horizontal="left"/>
    </xf>
    <xf numFmtId="0" fontId="30" fillId="0" borderId="0" xfId="0" applyFont="1" applyBorder="1" applyAlignment="1">
      <alignment horizontal="center"/>
    </xf>
    <xf numFmtId="0" fontId="6" fillId="0" borderId="0" xfId="0" applyFont="1" applyBorder="1" applyAlignment="1">
      <alignment horizontal="center"/>
    </xf>
    <xf numFmtId="0" fontId="6" fillId="0" borderId="0" xfId="0" applyFont="1" applyBorder="1" applyAlignment="1" applyProtection="1">
      <alignment horizontal="right"/>
    </xf>
    <xf numFmtId="0" fontId="6" fillId="0" borderId="0" xfId="0" quotePrefix="1" applyFont="1" applyBorder="1" applyAlignment="1" applyProtection="1">
      <alignment horizontal="left"/>
    </xf>
    <xf numFmtId="0" fontId="6" fillId="0" borderId="0" xfId="0" quotePrefix="1" applyFont="1" applyBorder="1"/>
    <xf numFmtId="0" fontId="7" fillId="0" borderId="0" xfId="0" quotePrefix="1" applyFont="1" applyBorder="1" applyAlignment="1" applyProtection="1">
      <alignment horizontal="center"/>
    </xf>
    <xf numFmtId="0" fontId="7" fillId="0" borderId="5" xfId="0" applyFont="1" applyBorder="1" applyAlignment="1">
      <alignment horizontal="center"/>
    </xf>
    <xf numFmtId="0" fontId="6" fillId="0" borderId="8" xfId="0" applyFont="1" applyBorder="1"/>
    <xf numFmtId="0" fontId="6" fillId="0" borderId="7" xfId="0" applyFont="1" applyBorder="1" applyAlignment="1" applyProtection="1">
      <alignment horizontal="left"/>
    </xf>
    <xf numFmtId="172" fontId="6" fillId="0" borderId="3" xfId="4" applyNumberFormat="1" applyFont="1" applyBorder="1" applyProtection="1"/>
    <xf numFmtId="172" fontId="6" fillId="0" borderId="3" xfId="4" applyNumberFormat="1" applyFont="1" applyBorder="1"/>
    <xf numFmtId="172" fontId="6" fillId="0" borderId="4" xfId="4" applyNumberFormat="1" applyFont="1" applyBorder="1"/>
    <xf numFmtId="172" fontId="6" fillId="0" borderId="2" xfId="4" applyNumberFormat="1" applyFont="1" applyBorder="1"/>
    <xf numFmtId="0" fontId="7" fillId="0" borderId="1" xfId="0" applyFont="1" applyBorder="1" applyAlignment="1" applyProtection="1">
      <alignment horizontal="left"/>
    </xf>
    <xf numFmtId="0" fontId="5" fillId="0" borderId="11" xfId="0" applyFont="1" applyBorder="1"/>
    <xf numFmtId="0" fontId="5" fillId="0" borderId="2" xfId="0" applyFont="1" applyBorder="1"/>
    <xf numFmtId="0" fontId="5" fillId="0" borderId="0" xfId="0" applyFont="1" applyFill="1" applyBorder="1"/>
    <xf numFmtId="0" fontId="7" fillId="0" borderId="11" xfId="0" applyFont="1" applyFill="1" applyBorder="1" applyAlignment="1" applyProtection="1">
      <alignment horizontal="center"/>
    </xf>
    <xf numFmtId="0" fontId="7" fillId="0" borderId="11" xfId="0" applyFont="1" applyBorder="1" applyAlignment="1" applyProtection="1">
      <alignment horizontal="center"/>
    </xf>
    <xf numFmtId="0" fontId="7" fillId="0" borderId="2" xfId="0" quotePrefix="1" applyFont="1" applyFill="1" applyBorder="1" applyAlignment="1">
      <alignment horizontal="center"/>
    </xf>
    <xf numFmtId="0" fontId="31" fillId="0" borderId="6" xfId="0" applyFont="1" applyBorder="1" applyAlignment="1">
      <alignment horizontal="center"/>
    </xf>
    <xf numFmtId="0" fontId="7" fillId="0" borderId="5" xfId="0" applyFont="1" applyBorder="1" applyAlignment="1" applyProtection="1">
      <alignment horizontal="center"/>
    </xf>
    <xf numFmtId="0" fontId="7" fillId="0" borderId="8" xfId="0" applyFont="1" applyFill="1" applyBorder="1" applyAlignment="1" applyProtection="1">
      <alignment horizontal="center"/>
    </xf>
    <xf numFmtId="0" fontId="7" fillId="0" borderId="5" xfId="0" applyFont="1" applyFill="1" applyBorder="1" applyAlignment="1" applyProtection="1">
      <alignment horizontal="center"/>
    </xf>
    <xf numFmtId="0" fontId="7" fillId="0" borderId="12" xfId="0" applyFont="1" applyFill="1" applyBorder="1" applyAlignment="1">
      <alignment horizontal="center"/>
    </xf>
    <xf numFmtId="0" fontId="2" fillId="0" borderId="12" xfId="0" applyFont="1" applyBorder="1"/>
    <xf numFmtId="0" fontId="6" fillId="0" borderId="11" xfId="0" applyFont="1" applyBorder="1" applyAlignment="1" applyProtection="1">
      <alignment horizontal="left"/>
    </xf>
    <xf numFmtId="172" fontId="6" fillId="0" borderId="2" xfId="4" applyNumberFormat="1" applyFont="1" applyFill="1" applyBorder="1" applyProtection="1"/>
    <xf numFmtId="172" fontId="6" fillId="0" borderId="0" xfId="4" applyNumberFormat="1" applyFont="1" applyFill="1" applyBorder="1" applyProtection="1"/>
    <xf numFmtId="172" fontId="6" fillId="0" borderId="11" xfId="4" applyNumberFormat="1" applyFont="1" applyFill="1" applyBorder="1" applyProtection="1"/>
    <xf numFmtId="172" fontId="6" fillId="0" borderId="11" xfId="4" applyNumberFormat="1" applyFont="1" applyBorder="1" applyProtection="1"/>
    <xf numFmtId="0" fontId="6" fillId="0" borderId="11" xfId="0" quotePrefix="1" applyFont="1" applyBorder="1" applyAlignment="1">
      <alignment horizontal="left"/>
    </xf>
    <xf numFmtId="172" fontId="6" fillId="0" borderId="11" xfId="4" applyNumberFormat="1" applyFont="1" applyBorder="1"/>
    <xf numFmtId="0" fontId="6" fillId="0" borderId="11" xfId="0" quotePrefix="1" applyFont="1" applyBorder="1" applyAlignment="1" applyProtection="1">
      <alignment horizontal="left"/>
    </xf>
    <xf numFmtId="175" fontId="6" fillId="0" borderId="6" xfId="0" applyNumberFormat="1" applyFont="1" applyBorder="1"/>
    <xf numFmtId="175" fontId="6" fillId="0" borderId="5" xfId="0" applyNumberFormat="1" applyFont="1" applyBorder="1"/>
    <xf numFmtId="172" fontId="6" fillId="0" borderId="8" xfId="4" applyNumberFormat="1" applyFont="1" applyFill="1" applyBorder="1" applyProtection="1"/>
    <xf numFmtId="172" fontId="6" fillId="0" borderId="12" xfId="4" applyNumberFormat="1" applyFont="1" applyFill="1" applyBorder="1" applyProtection="1"/>
    <xf numFmtId="0" fontId="6" fillId="0" borderId="3" xfId="0" applyFont="1" applyBorder="1" applyProtection="1"/>
    <xf numFmtId="0" fontId="23" fillId="0" borderId="0" xfId="0" applyFont="1"/>
    <xf numFmtId="0" fontId="5" fillId="0" borderId="1" xfId="0" applyFont="1" applyBorder="1"/>
    <xf numFmtId="0" fontId="5" fillId="0" borderId="4" xfId="0" applyFont="1" applyBorder="1"/>
    <xf numFmtId="0" fontId="5" fillId="0" borderId="4" xfId="0" applyFont="1" applyFill="1" applyBorder="1"/>
    <xf numFmtId="0" fontId="7" fillId="0" borderId="10" xfId="0" applyFont="1" applyFill="1" applyBorder="1" applyAlignment="1" applyProtection="1">
      <alignment horizontal="center"/>
    </xf>
    <xf numFmtId="0" fontId="7" fillId="0" borderId="3" xfId="0" applyFont="1" applyBorder="1" applyAlignment="1" applyProtection="1">
      <alignment horizontal="center"/>
    </xf>
    <xf numFmtId="0" fontId="7" fillId="0" borderId="10" xfId="0" quotePrefix="1" applyFont="1" applyFill="1" applyBorder="1" applyAlignment="1">
      <alignment horizontal="center"/>
    </xf>
    <xf numFmtId="0" fontId="7" fillId="0" borderId="6" xfId="0" applyFont="1" applyBorder="1" applyAlignment="1" applyProtection="1">
      <alignment horizontal="center"/>
    </xf>
    <xf numFmtId="0" fontId="5" fillId="0" borderId="5" xfId="0" applyFont="1" applyBorder="1"/>
    <xf numFmtId="0" fontId="7" fillId="0" borderId="12" xfId="0" applyFont="1" applyFill="1" applyBorder="1" applyAlignment="1" applyProtection="1">
      <alignment horizontal="center"/>
    </xf>
    <xf numFmtId="175" fontId="6" fillId="0" borderId="1" xfId="0" applyNumberFormat="1" applyFont="1" applyBorder="1"/>
    <xf numFmtId="175" fontId="6" fillId="0" borderId="0" xfId="0" applyNumberFormat="1" applyFont="1" applyBorder="1"/>
    <xf numFmtId="172" fontId="6" fillId="0" borderId="4" xfId="4" applyNumberFormat="1" applyFont="1" applyFill="1" applyBorder="1" applyProtection="1"/>
    <xf numFmtId="175" fontId="6" fillId="0" borderId="2" xfId="0" applyNumberFormat="1" applyFont="1" applyBorder="1"/>
    <xf numFmtId="175" fontId="6" fillId="0" borderId="11" xfId="0" applyNumberFormat="1" applyFont="1" applyBorder="1"/>
    <xf numFmtId="0" fontId="6" fillId="0" borderId="12" xfId="0" applyFont="1" applyBorder="1" applyAlignment="1" applyProtection="1">
      <alignment horizontal="left"/>
    </xf>
    <xf numFmtId="175" fontId="6" fillId="0" borderId="8" xfId="0" applyNumberFormat="1" applyFont="1" applyBorder="1"/>
    <xf numFmtId="175" fontId="6" fillId="0" borderId="12" xfId="0" applyNumberFormat="1" applyFont="1" applyBorder="1"/>
    <xf numFmtId="0" fontId="7" fillId="0" borderId="7" xfId="0" quotePrefix="1" applyFont="1" applyBorder="1" applyAlignment="1" applyProtection="1">
      <alignment horizontal="left"/>
    </xf>
    <xf numFmtId="0" fontId="16" fillId="0" borderId="3" xfId="0" applyFont="1" applyBorder="1" applyAlignment="1" applyProtection="1">
      <alignment horizontal="left"/>
    </xf>
    <xf numFmtId="0" fontId="7" fillId="0" borderId="3" xfId="0" applyFont="1" applyBorder="1" applyAlignment="1" applyProtection="1">
      <alignment horizontal="left"/>
    </xf>
    <xf numFmtId="0" fontId="7" fillId="0" borderId="1" xfId="0" applyFont="1" applyBorder="1" applyAlignment="1" applyProtection="1">
      <alignment horizontal="center"/>
    </xf>
    <xf numFmtId="0" fontId="16" fillId="0" borderId="0" xfId="0" applyFont="1" applyBorder="1" applyAlignment="1" applyProtection="1">
      <alignment horizontal="left"/>
    </xf>
    <xf numFmtId="172" fontId="6" fillId="0" borderId="0" xfId="8" applyNumberFormat="1" applyFont="1" applyBorder="1" applyProtection="1"/>
    <xf numFmtId="172" fontId="6" fillId="0" borderId="0" xfId="8" applyNumberFormat="1" applyFont="1" applyBorder="1"/>
    <xf numFmtId="172" fontId="6" fillId="0" borderId="2" xfId="8" applyNumberFormat="1" applyFont="1" applyBorder="1" applyProtection="1"/>
    <xf numFmtId="172" fontId="6" fillId="0" borderId="5" xfId="8" applyNumberFormat="1" applyFont="1" applyBorder="1" applyProtection="1"/>
    <xf numFmtId="172" fontId="6" fillId="0" borderId="5" xfId="8" applyNumberFormat="1" applyFont="1" applyBorder="1"/>
    <xf numFmtId="172" fontId="6" fillId="0" borderId="8" xfId="8" applyNumberFormat="1" applyFont="1" applyBorder="1" applyProtection="1"/>
    <xf numFmtId="0" fontId="23" fillId="0" borderId="0" xfId="0" applyFont="1" applyBorder="1" applyProtection="1"/>
    <xf numFmtId="0" fontId="5" fillId="0" borderId="0" xfId="0" applyFont="1" applyAlignment="1">
      <alignment horizontal="center"/>
    </xf>
    <xf numFmtId="0" fontId="7" fillId="0" borderId="4" xfId="0" applyFont="1" applyBorder="1" applyAlignment="1">
      <alignment horizontal="center"/>
    </xf>
    <xf numFmtId="0" fontId="16" fillId="0" borderId="0" xfId="0" applyFont="1" applyBorder="1" applyAlignment="1" applyProtection="1">
      <alignment horizontal="center"/>
    </xf>
    <xf numFmtId="176" fontId="5" fillId="0" borderId="0" xfId="0" applyNumberFormat="1" applyFont="1" applyProtection="1"/>
    <xf numFmtId="177" fontId="5" fillId="0" borderId="0" xfId="0" applyNumberFormat="1" applyFont="1" applyProtection="1"/>
    <xf numFmtId="0" fontId="6" fillId="0" borderId="5" xfId="0" quotePrefix="1" applyFont="1" applyBorder="1" applyAlignment="1" applyProtection="1">
      <alignment horizontal="left"/>
    </xf>
    <xf numFmtId="0" fontId="6" fillId="0" borderId="5" xfId="0" quotePrefix="1" applyFont="1" applyBorder="1" applyAlignment="1">
      <alignment horizontal="left"/>
    </xf>
    <xf numFmtId="0" fontId="5" fillId="0" borderId="0" xfId="0" applyFont="1" applyBorder="1" applyAlignment="1">
      <alignment horizontal="center"/>
    </xf>
    <xf numFmtId="0" fontId="6" fillId="0" borderId="0" xfId="0" applyFont="1" applyAlignment="1" applyProtection="1">
      <alignment horizontal="center"/>
    </xf>
    <xf numFmtId="177" fontId="6" fillId="0" borderId="0" xfId="0" applyNumberFormat="1" applyFont="1" applyProtection="1"/>
    <xf numFmtId="176" fontId="6" fillId="0" borderId="0" xfId="0" applyNumberFormat="1" applyFont="1" applyProtection="1"/>
    <xf numFmtId="37" fontId="6" fillId="0" borderId="0" xfId="0" applyNumberFormat="1" applyFont="1" applyProtection="1"/>
    <xf numFmtId="0" fontId="7" fillId="0" borderId="7" xfId="0" quotePrefix="1" applyFont="1" applyBorder="1" applyAlignment="1">
      <alignment horizontal="left"/>
    </xf>
    <xf numFmtId="0" fontId="7" fillId="0" borderId="0" xfId="0" quotePrefix="1" applyFont="1" applyBorder="1" applyAlignment="1" applyProtection="1">
      <alignment horizontal="left"/>
    </xf>
    <xf numFmtId="0" fontId="7" fillId="0" borderId="0" xfId="0" applyFont="1" applyFill="1" applyBorder="1" applyAlignment="1" applyProtection="1">
      <alignment horizontal="center"/>
    </xf>
    <xf numFmtId="0" fontId="7" fillId="0" borderId="0" xfId="0" applyFont="1" applyFill="1" applyBorder="1" applyAlignment="1" applyProtection="1">
      <alignment horizontal="center" vertical="justify"/>
    </xf>
    <xf numFmtId="0" fontId="6" fillId="0" borderId="0" xfId="0" applyFont="1" applyFill="1" applyBorder="1"/>
    <xf numFmtId="0" fontId="6" fillId="0" borderId="2" xfId="0" applyFont="1" applyBorder="1" applyAlignment="1" applyProtection="1">
      <alignment horizontal="left"/>
    </xf>
    <xf numFmtId="172" fontId="6" fillId="0" borderId="0" xfId="8" applyNumberFormat="1" applyFont="1" applyFill="1" applyBorder="1"/>
    <xf numFmtId="172" fontId="6" fillId="0" borderId="0" xfId="8" applyNumberFormat="1" applyFont="1" applyFill="1" applyBorder="1" applyProtection="1"/>
    <xf numFmtId="172" fontId="5" fillId="0" borderId="2" xfId="8" applyNumberFormat="1" applyFont="1" applyBorder="1"/>
    <xf numFmtId="172" fontId="6" fillId="0" borderId="2" xfId="8" applyNumberFormat="1" applyFont="1" applyBorder="1"/>
    <xf numFmtId="43" fontId="6" fillId="0" borderId="0" xfId="8" applyFont="1" applyBorder="1"/>
    <xf numFmtId="43" fontId="5" fillId="0" borderId="0" xfId="8" applyFont="1" applyBorder="1"/>
    <xf numFmtId="43" fontId="30" fillId="0" borderId="0" xfId="8" applyFont="1" applyBorder="1"/>
    <xf numFmtId="43" fontId="7" fillId="0" borderId="0" xfId="8" applyFont="1" applyBorder="1" applyAlignment="1">
      <alignment horizontal="center"/>
    </xf>
    <xf numFmtId="43" fontId="5" fillId="0" borderId="2" xfId="8" applyFont="1" applyBorder="1"/>
    <xf numFmtId="0" fontId="31" fillId="0" borderId="0" xfId="0" applyFont="1" applyBorder="1" applyAlignment="1">
      <alignment horizontal="center" vertical="justify"/>
    </xf>
    <xf numFmtId="0" fontId="7" fillId="0" borderId="2" xfId="0" applyFont="1" applyBorder="1" applyAlignment="1" applyProtection="1">
      <alignment horizontal="center"/>
    </xf>
    <xf numFmtId="172" fontId="5" fillId="0" borderId="0" xfId="8" applyNumberFormat="1" applyFont="1" applyBorder="1"/>
    <xf numFmtId="172" fontId="30" fillId="0" borderId="0" xfId="8" applyNumberFormat="1" applyFont="1" applyFill="1" applyBorder="1"/>
    <xf numFmtId="172" fontId="30" fillId="0" borderId="0" xfId="8" applyNumberFormat="1" applyFont="1" applyBorder="1"/>
    <xf numFmtId="0" fontId="6" fillId="0" borderId="0" xfId="0" applyFont="1" applyAlignment="1">
      <alignment horizontal="center"/>
    </xf>
    <xf numFmtId="0" fontId="6" fillId="0" borderId="0" xfId="0" quotePrefix="1" applyFont="1" applyAlignment="1">
      <alignment horizontal="left"/>
    </xf>
    <xf numFmtId="2" fontId="6" fillId="0" borderId="0" xfId="0" applyNumberFormat="1" applyFont="1" applyAlignment="1">
      <alignment horizontal="center"/>
    </xf>
    <xf numFmtId="172" fontId="5" fillId="0" borderId="0" xfId="8" applyNumberFormat="1" applyFont="1"/>
    <xf numFmtId="43" fontId="5" fillId="0" borderId="0" xfId="8" applyFont="1"/>
    <xf numFmtId="43" fontId="6" fillId="0" borderId="0" xfId="8" applyFont="1"/>
    <xf numFmtId="175" fontId="6" fillId="0" borderId="0" xfId="0" applyNumberFormat="1" applyFont="1" applyBorder="1" applyAlignment="1">
      <alignment vertical="center"/>
    </xf>
    <xf numFmtId="43" fontId="7" fillId="0" borderId="0" xfId="8" applyFont="1" applyBorder="1"/>
    <xf numFmtId="0" fontId="7" fillId="0" borderId="0" xfId="0" applyFont="1" applyBorder="1" applyAlignment="1">
      <alignment horizontal="center" vertical="justify"/>
    </xf>
    <xf numFmtId="0" fontId="6" fillId="0" borderId="2" xfId="0" applyFont="1" applyBorder="1" applyAlignment="1">
      <alignment horizontal="center"/>
    </xf>
    <xf numFmtId="172" fontId="6" fillId="0" borderId="0" xfId="8" applyNumberFormat="1" applyFont="1"/>
    <xf numFmtId="178" fontId="6" fillId="0" borderId="0" xfId="8" applyNumberFormat="1" applyFont="1"/>
    <xf numFmtId="172" fontId="6" fillId="0" borderId="2" xfId="8" applyNumberFormat="1" applyFont="1" applyFill="1" applyBorder="1" applyProtection="1"/>
    <xf numFmtId="166" fontId="6" fillId="0" borderId="0" xfId="8" applyNumberFormat="1" applyFont="1" applyBorder="1"/>
    <xf numFmtId="0" fontId="7" fillId="0" borderId="1" xfId="0" quotePrefix="1" applyFont="1" applyBorder="1" applyAlignment="1" applyProtection="1">
      <alignment horizontal="left"/>
    </xf>
    <xf numFmtId="0" fontId="6" fillId="0" borderId="0" xfId="0" applyFont="1" applyAlignment="1">
      <alignment horizontal="left"/>
    </xf>
    <xf numFmtId="0" fontId="13" fillId="0" borderId="0" xfId="0" applyFont="1" applyAlignment="1">
      <alignment horizontal="center" wrapText="1"/>
    </xf>
    <xf numFmtId="0" fontId="13" fillId="0" borderId="0" xfId="0" applyFont="1" applyAlignment="1">
      <alignment horizontal="center"/>
    </xf>
    <xf numFmtId="0" fontId="23" fillId="0" borderId="5" xfId="0" applyFont="1" applyBorder="1" applyAlignment="1">
      <alignment horizontal="center"/>
    </xf>
    <xf numFmtId="0" fontId="26" fillId="0" borderId="5" xfId="0" applyFont="1" applyBorder="1" applyAlignment="1">
      <alignment horizontal="center"/>
    </xf>
    <xf numFmtId="0" fontId="6" fillId="0" borderId="1" xfId="0" applyFont="1" applyBorder="1" applyAlignment="1">
      <alignment horizontal="left"/>
    </xf>
    <xf numFmtId="0" fontId="6" fillId="0" borderId="0" xfId="0" applyFont="1" applyBorder="1" applyAlignment="1">
      <alignment horizontal="left"/>
    </xf>
    <xf numFmtId="0" fontId="8" fillId="0" borderId="6" xfId="0" quotePrefix="1" applyFont="1" applyBorder="1" applyAlignment="1">
      <alignment horizontal="left"/>
    </xf>
    <xf numFmtId="0" fontId="8" fillId="0" borderId="5" xfId="0" quotePrefix="1" applyFont="1" applyBorder="1" applyAlignment="1">
      <alignment horizontal="left"/>
    </xf>
    <xf numFmtId="0" fontId="14" fillId="0" borderId="1" xfId="0" quotePrefix="1" applyFont="1" applyBorder="1" applyAlignment="1">
      <alignment horizontal="left"/>
    </xf>
    <xf numFmtId="0" fontId="14" fillId="0" borderId="0" xfId="0" quotePrefix="1" applyFont="1" applyBorder="1" applyAlignment="1">
      <alignment horizontal="left"/>
    </xf>
    <xf numFmtId="0" fontId="16" fillId="0" borderId="1" xfId="0" quotePrefix="1" applyFont="1" applyBorder="1" applyAlignment="1">
      <alignment horizontal="left"/>
    </xf>
    <xf numFmtId="0" fontId="16" fillId="0" borderId="0" xfId="0" quotePrefix="1" applyFont="1" applyBorder="1" applyAlignment="1">
      <alignment horizontal="left"/>
    </xf>
    <xf numFmtId="0" fontId="14" fillId="0" borderId="1" xfId="0" quotePrefix="1" applyFont="1" applyBorder="1" applyAlignment="1"/>
    <xf numFmtId="0" fontId="14" fillId="0" borderId="0" xfId="0" quotePrefix="1" applyFont="1" applyBorder="1" applyAlignment="1"/>
    <xf numFmtId="0" fontId="13" fillId="0" borderId="0" xfId="0" applyFont="1" applyBorder="1" applyAlignment="1">
      <alignment horizontal="center"/>
    </xf>
    <xf numFmtId="0" fontId="13" fillId="0" borderId="5" xfId="0" applyFont="1" applyBorder="1" applyAlignment="1">
      <alignment horizontal="left"/>
    </xf>
    <xf numFmtId="0" fontId="13" fillId="0" borderId="0" xfId="0" applyFont="1" applyBorder="1" applyAlignment="1">
      <alignment horizontal="center" wrapText="1"/>
    </xf>
    <xf numFmtId="0" fontId="0" fillId="0" borderId="0" xfId="0" applyAlignment="1">
      <alignment horizontal="left" vertical="center" textRotation="180"/>
    </xf>
    <xf numFmtId="0" fontId="12" fillId="0" borderId="0" xfId="0" applyFont="1" applyAlignment="1">
      <alignment horizontal="center" wrapText="1"/>
    </xf>
    <xf numFmtId="3" fontId="12" fillId="0" borderId="0" xfId="0" applyNumberFormat="1" applyFont="1" applyAlignment="1">
      <alignment horizontal="center" wrapText="1"/>
    </xf>
    <xf numFmtId="3" fontId="7" fillId="0" borderId="3" xfId="0" applyNumberFormat="1" applyFont="1" applyBorder="1" applyAlignment="1">
      <alignment horizontal="center"/>
    </xf>
    <xf numFmtId="0" fontId="19" fillId="0" borderId="0" xfId="0" applyFont="1" applyAlignment="1">
      <alignment vertical="center" textRotation="180"/>
    </xf>
    <xf numFmtId="0" fontId="18" fillId="0" borderId="7" xfId="0" applyFont="1" applyBorder="1" applyAlignment="1">
      <alignment horizontal="center"/>
    </xf>
    <xf numFmtId="0" fontId="18" fillId="0" borderId="3" xfId="0" applyFont="1" applyBorder="1" applyAlignment="1">
      <alignment horizontal="center"/>
    </xf>
    <xf numFmtId="0" fontId="18" fillId="0" borderId="4" xfId="0" applyFont="1" applyBorder="1" applyAlignment="1">
      <alignment horizontal="center"/>
    </xf>
    <xf numFmtId="0" fontId="23" fillId="0" borderId="0" xfId="0" applyFont="1" applyBorder="1" applyAlignment="1">
      <alignment horizontal="center"/>
    </xf>
    <xf numFmtId="3" fontId="7" fillId="0" borderId="0" xfId="0" applyNumberFormat="1" applyFont="1" applyBorder="1" applyAlignment="1">
      <alignment horizontal="center" vertical="center"/>
    </xf>
    <xf numFmtId="9" fontId="7" fillId="0" borderId="0" xfId="2" applyFont="1" applyBorder="1" applyAlignment="1">
      <alignment horizontal="center" vertical="center"/>
    </xf>
    <xf numFmtId="0" fontId="8" fillId="0" borderId="7" xfId="0" applyFont="1" applyBorder="1" applyAlignment="1">
      <alignment horizontal="left"/>
    </xf>
    <xf numFmtId="0" fontId="0" fillId="0" borderId="3" xfId="0" applyBorder="1" applyAlignment="1"/>
    <xf numFmtId="0" fontId="8" fillId="0" borderId="0" xfId="0" applyFont="1" applyBorder="1" applyAlignment="1">
      <alignment horizontal="center"/>
    </xf>
    <xf numFmtId="0" fontId="12" fillId="0" borderId="0" xfId="0" applyFont="1" applyAlignment="1">
      <alignment horizontal="center"/>
    </xf>
    <xf numFmtId="0" fontId="0" fillId="0" borderId="5" xfId="0" applyBorder="1" applyAlignment="1">
      <alignment horizontal="center"/>
    </xf>
    <xf numFmtId="0" fontId="6" fillId="0" borderId="3" xfId="0" applyFont="1" applyBorder="1" applyAlignment="1">
      <alignment horizontal="left"/>
    </xf>
    <xf numFmtId="0" fontId="5" fillId="0" borderId="5" xfId="0" applyFont="1" applyBorder="1" applyAlignment="1">
      <alignment horizontal="center"/>
    </xf>
    <xf numFmtId="0" fontId="13" fillId="0" borderId="0" xfId="0" applyFont="1" applyAlignment="1"/>
    <xf numFmtId="0" fontId="23" fillId="0" borderId="0" xfId="0" applyFont="1" applyAlignment="1"/>
    <xf numFmtId="0" fontId="13" fillId="0" borderId="5" xfId="0" applyFont="1" applyBorder="1" applyAlignment="1">
      <alignment horizontal="center"/>
    </xf>
    <xf numFmtId="0" fontId="23" fillId="0" borderId="0" xfId="0" applyFont="1" applyFill="1" applyBorder="1" applyAlignment="1">
      <alignment horizontal="left" wrapText="1"/>
    </xf>
    <xf numFmtId="173" fontId="5" fillId="0" borderId="0" xfId="6" applyFont="1" applyAlignment="1">
      <alignment horizontal="left" vertical="center" textRotation="180"/>
    </xf>
    <xf numFmtId="173" fontId="13" fillId="0" borderId="0" xfId="6" applyFont="1" applyAlignment="1">
      <alignment horizontal="left"/>
    </xf>
    <xf numFmtId="173" fontId="13" fillId="0" borderId="7" xfId="6" quotePrefix="1" applyFont="1" applyBorder="1" applyAlignment="1" applyProtection="1">
      <alignment horizontal="left"/>
    </xf>
    <xf numFmtId="173" fontId="13" fillId="0" borderId="3" xfId="6" quotePrefix="1" applyFont="1" applyBorder="1" applyAlignment="1" applyProtection="1">
      <alignment horizontal="left"/>
    </xf>
    <xf numFmtId="173" fontId="6" fillId="0" borderId="6" xfId="6" quotePrefix="1" applyFont="1" applyBorder="1" applyAlignment="1" applyProtection="1">
      <alignment horizontal="left"/>
    </xf>
    <xf numFmtId="173" fontId="6" fillId="0" borderId="5" xfId="6" quotePrefix="1" applyFont="1" applyBorder="1" applyAlignment="1" applyProtection="1">
      <alignment horizontal="left"/>
    </xf>
    <xf numFmtId="173" fontId="5" fillId="0" borderId="0" xfId="6" quotePrefix="1" applyFont="1" applyAlignment="1">
      <alignment horizontal="left" vertical="center" textRotation="180"/>
    </xf>
    <xf numFmtId="173" fontId="13" fillId="0" borderId="0" xfId="6" applyFont="1"/>
    <xf numFmtId="173" fontId="6" fillId="0" borderId="6" xfId="6" applyFont="1" applyBorder="1"/>
    <xf numFmtId="173" fontId="6" fillId="0" borderId="5" xfId="6" applyFont="1" applyBorder="1"/>
    <xf numFmtId="0" fontId="13" fillId="0" borderId="7" xfId="0" applyFont="1" applyBorder="1" applyAlignment="1">
      <alignment horizontal="center" wrapText="1"/>
    </xf>
    <xf numFmtId="0" fontId="13" fillId="0" borderId="3" xfId="0" applyFont="1" applyBorder="1" applyAlignment="1">
      <alignment horizontal="center" wrapText="1"/>
    </xf>
    <xf numFmtId="0" fontId="13" fillId="0" borderId="4" xfId="0" applyFont="1" applyBorder="1" applyAlignment="1">
      <alignment horizontal="center" wrapText="1"/>
    </xf>
    <xf numFmtId="0" fontId="5" fillId="0" borderId="0" xfId="0" applyFont="1" applyBorder="1" applyAlignment="1">
      <alignment horizontal="center" vertical="center" textRotation="180"/>
    </xf>
    <xf numFmtId="0" fontId="6" fillId="0" borderId="0" xfId="0" applyFont="1" applyBorder="1" applyAlignment="1" applyProtection="1">
      <alignment horizontal="left" wrapText="1"/>
    </xf>
    <xf numFmtId="0" fontId="5" fillId="0" borderId="0" xfId="0" applyFont="1" applyBorder="1" applyAlignment="1">
      <alignment horizontal="left" vertical="center" textRotation="180"/>
    </xf>
  </cellXfs>
  <cellStyles count="9">
    <cellStyle name="Comma" xfId="1" builtinId="3"/>
    <cellStyle name="Comma 2" xfId="4"/>
    <cellStyle name="Comma 3" xfId="7"/>
    <cellStyle name="Comma 4" xfId="8"/>
    <cellStyle name="Normal" xfId="0" builtinId="0"/>
    <cellStyle name="Normal 2" xfId="3"/>
    <cellStyle name="Normal 3" xfId="6"/>
    <cellStyle name="Percent" xfId="2" builtinId="5"/>
    <cellStyle name="Percent 2" xf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HB/PBB/Pricing/Booktest/June03/the_rest/OLD%20bookp5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PTS"/>
      <sheetName val="Total summ"/>
      <sheetName val="EXPENDITURE"/>
      <sheetName val="Govt payments"/>
    </sheetNames>
    <sheetDataSet>
      <sheetData sheetId="0"/>
      <sheetData sheetId="1"/>
      <sheetData sheetId="2">
        <row r="2">
          <cell r="B2" t="str">
            <v>Table 18(b): PHARMACEUTICAL BENEFITS SCHEME - HISTORY, 1948-49 to 1999-00</v>
          </cell>
        </row>
        <row r="3">
          <cell r="B3" t="str">
            <v>GOVERNMENT EXPENDITURE       -$-</v>
          </cell>
          <cell r="H3" t="str">
            <v>HOSP &amp;</v>
          </cell>
          <cell r="I3" t="str">
            <v>TOTAL GOVT</v>
          </cell>
          <cell r="J3" t="str">
            <v>PATIENT CONTRIBUTION</v>
          </cell>
          <cell r="M3" t="str">
            <v>TOTAL COST</v>
          </cell>
          <cell r="N3" t="str">
            <v>TOTAL with</v>
          </cell>
        </row>
        <row r="4">
          <cell r="B4" t="str">
            <v>YEAR</v>
          </cell>
          <cell r="C4" t="str">
            <v>GEN</v>
          </cell>
          <cell r="D4" t="str">
            <v>CONC</v>
          </cell>
          <cell r="E4" t="str">
            <v>PENS</v>
          </cell>
          <cell r="F4" t="str">
            <v>SAFETY NET</v>
          </cell>
          <cell r="G4" t="str">
            <v>SUB TOTAL</v>
          </cell>
          <cell r="H4" t="str">
            <v>MISC</v>
          </cell>
          <cell r="I4" t="str">
            <v>COST</v>
          </cell>
          <cell r="J4" t="str">
            <v>GEN</v>
          </cell>
          <cell r="K4" t="str">
            <v>CON</v>
          </cell>
          <cell r="L4" t="str">
            <v>TOTAL</v>
          </cell>
          <cell r="M4" t="str">
            <v>SCRIPTS</v>
          </cell>
          <cell r="N4" t="str">
            <v>S.100 &amp; Misc</v>
          </cell>
        </row>
        <row r="5">
          <cell r="B5" t="str">
            <v>1948/49</v>
          </cell>
          <cell r="C5">
            <v>132536</v>
          </cell>
          <cell r="G5">
            <v>132536</v>
          </cell>
          <cell r="H5">
            <v>165538</v>
          </cell>
          <cell r="I5">
            <v>298074</v>
          </cell>
          <cell r="L5">
            <v>0</v>
          </cell>
          <cell r="M5">
            <v>132536</v>
          </cell>
          <cell r="N5">
            <v>298074</v>
          </cell>
        </row>
        <row r="6">
          <cell r="B6" t="str">
            <v>1949/50</v>
          </cell>
          <cell r="C6">
            <v>346682</v>
          </cell>
          <cell r="G6">
            <v>346682</v>
          </cell>
          <cell r="H6">
            <v>262696</v>
          </cell>
          <cell r="I6">
            <v>609378</v>
          </cell>
          <cell r="L6">
            <v>0</v>
          </cell>
          <cell r="M6">
            <v>346682</v>
          </cell>
          <cell r="N6">
            <v>609378</v>
          </cell>
        </row>
        <row r="7">
          <cell r="B7" t="str">
            <v>1950/51</v>
          </cell>
          <cell r="C7">
            <v>5453558</v>
          </cell>
          <cell r="G7">
            <v>5453558</v>
          </cell>
          <cell r="H7">
            <v>406768</v>
          </cell>
          <cell r="I7">
            <v>5860326</v>
          </cell>
          <cell r="L7">
            <v>0</v>
          </cell>
          <cell r="M7">
            <v>5453558</v>
          </cell>
          <cell r="N7">
            <v>5860326</v>
          </cell>
        </row>
        <row r="8">
          <cell r="B8" t="str">
            <v>1951/52</v>
          </cell>
          <cell r="C8">
            <v>13424294</v>
          </cell>
          <cell r="E8">
            <v>715264</v>
          </cell>
          <cell r="G8">
            <v>14139558</v>
          </cell>
          <cell r="H8">
            <v>1230536</v>
          </cell>
          <cell r="I8">
            <v>15370094</v>
          </cell>
          <cell r="L8">
            <v>0</v>
          </cell>
          <cell r="M8">
            <v>14139558</v>
          </cell>
          <cell r="N8">
            <v>15370094</v>
          </cell>
        </row>
        <row r="9">
          <cell r="B9" t="str">
            <v>1952/53</v>
          </cell>
          <cell r="C9">
            <v>12399568</v>
          </cell>
          <cell r="E9">
            <v>1457316</v>
          </cell>
          <cell r="G9">
            <v>13856884</v>
          </cell>
          <cell r="H9">
            <v>573734</v>
          </cell>
          <cell r="I9">
            <v>14430618</v>
          </cell>
          <cell r="L9">
            <v>0</v>
          </cell>
          <cell r="M9">
            <v>13856884</v>
          </cell>
          <cell r="N9">
            <v>14430618</v>
          </cell>
        </row>
        <row r="10">
          <cell r="B10" t="str">
            <v>1953/54</v>
          </cell>
          <cell r="C10">
            <v>14320372</v>
          </cell>
          <cell r="E10">
            <v>2021560</v>
          </cell>
          <cell r="G10">
            <v>16341932</v>
          </cell>
          <cell r="H10">
            <v>2116894</v>
          </cell>
          <cell r="I10">
            <v>18458826</v>
          </cell>
          <cell r="L10">
            <v>0</v>
          </cell>
          <cell r="M10">
            <v>16341932</v>
          </cell>
          <cell r="N10">
            <v>18458826</v>
          </cell>
        </row>
        <row r="11">
          <cell r="B11" t="str">
            <v>1954/55</v>
          </cell>
          <cell r="C11">
            <v>16303940</v>
          </cell>
          <cell r="E11">
            <v>2589672</v>
          </cell>
          <cell r="G11">
            <v>18893612</v>
          </cell>
          <cell r="H11">
            <v>2585322</v>
          </cell>
          <cell r="I11">
            <v>21478934</v>
          </cell>
          <cell r="L11">
            <v>0</v>
          </cell>
          <cell r="M11">
            <v>18893612</v>
          </cell>
          <cell r="N11">
            <v>21478934</v>
          </cell>
        </row>
        <row r="12">
          <cell r="B12" t="str">
            <v>1955/56</v>
          </cell>
          <cell r="C12">
            <v>18061092</v>
          </cell>
          <cell r="E12">
            <v>3015920</v>
          </cell>
          <cell r="G12">
            <v>21077012</v>
          </cell>
          <cell r="H12">
            <v>2697858</v>
          </cell>
          <cell r="I12">
            <v>23774870</v>
          </cell>
          <cell r="L12">
            <v>0</v>
          </cell>
          <cell r="M12">
            <v>21077012</v>
          </cell>
          <cell r="N12">
            <v>23774870</v>
          </cell>
        </row>
        <row r="13">
          <cell r="B13" t="str">
            <v>1956/57</v>
          </cell>
          <cell r="C13">
            <v>17171670</v>
          </cell>
          <cell r="E13">
            <v>3586200</v>
          </cell>
          <cell r="G13">
            <v>20757870</v>
          </cell>
          <cell r="H13">
            <v>2675776</v>
          </cell>
          <cell r="I13">
            <v>23433646</v>
          </cell>
          <cell r="L13">
            <v>0</v>
          </cell>
          <cell r="M13">
            <v>20757870</v>
          </cell>
          <cell r="N13">
            <v>23433646</v>
          </cell>
        </row>
        <row r="14">
          <cell r="B14" t="str">
            <v>1957/58</v>
          </cell>
          <cell r="C14">
            <v>22826484</v>
          </cell>
          <cell r="E14">
            <v>4246490</v>
          </cell>
          <cell r="G14">
            <v>27072974</v>
          </cell>
          <cell r="H14">
            <v>2995004</v>
          </cell>
          <cell r="I14">
            <v>30067978</v>
          </cell>
          <cell r="L14">
            <v>0</v>
          </cell>
          <cell r="M14">
            <v>27072974</v>
          </cell>
          <cell r="N14">
            <v>30067978</v>
          </cell>
        </row>
        <row r="15">
          <cell r="B15" t="str">
            <v>1958/59</v>
          </cell>
          <cell r="C15">
            <v>33112570</v>
          </cell>
          <cell r="E15">
            <v>5034746</v>
          </cell>
          <cell r="G15">
            <v>38147316</v>
          </cell>
          <cell r="H15">
            <v>3798278</v>
          </cell>
          <cell r="I15">
            <v>41945594</v>
          </cell>
          <cell r="L15">
            <v>0</v>
          </cell>
          <cell r="M15">
            <v>38147316</v>
          </cell>
          <cell r="N15">
            <v>41945594</v>
          </cell>
        </row>
        <row r="16">
          <cell r="B16" t="str">
            <v>1959/60</v>
          </cell>
          <cell r="C16">
            <v>36714806</v>
          </cell>
          <cell r="E16">
            <v>7148446</v>
          </cell>
          <cell r="G16">
            <v>43863252</v>
          </cell>
          <cell r="H16">
            <v>4808090</v>
          </cell>
          <cell r="I16">
            <v>48671342</v>
          </cell>
          <cell r="J16">
            <v>1890756</v>
          </cell>
          <cell r="L16">
            <v>1890756</v>
          </cell>
          <cell r="M16">
            <v>45754008</v>
          </cell>
          <cell r="N16">
            <v>50562098</v>
          </cell>
        </row>
        <row r="17">
          <cell r="B17" t="str">
            <v>1960/61</v>
          </cell>
          <cell r="C17">
            <v>34282496</v>
          </cell>
          <cell r="E17">
            <v>14676698</v>
          </cell>
          <cell r="G17">
            <v>48959194</v>
          </cell>
          <cell r="H17">
            <v>6803248</v>
          </cell>
          <cell r="I17">
            <v>55762442</v>
          </cell>
          <cell r="J17">
            <v>10324740</v>
          </cell>
          <cell r="L17">
            <v>10324740</v>
          </cell>
          <cell r="M17">
            <v>59283934</v>
          </cell>
          <cell r="N17">
            <v>66087182</v>
          </cell>
        </row>
        <row r="18">
          <cell r="B18" t="str">
            <v>1961/62</v>
          </cell>
          <cell r="C18">
            <v>44632488</v>
          </cell>
          <cell r="E18">
            <v>18194996</v>
          </cell>
          <cell r="G18">
            <v>62827484</v>
          </cell>
          <cell r="H18">
            <v>7552282</v>
          </cell>
          <cell r="I18">
            <v>70379766</v>
          </cell>
          <cell r="J18">
            <v>13007776</v>
          </cell>
          <cell r="L18">
            <v>13007776</v>
          </cell>
          <cell r="M18">
            <v>75835260</v>
          </cell>
          <cell r="N18">
            <v>83387542</v>
          </cell>
        </row>
        <row r="19">
          <cell r="B19" t="str">
            <v>1962/63</v>
          </cell>
          <cell r="C19">
            <v>47093026</v>
          </cell>
          <cell r="E19">
            <v>19830750</v>
          </cell>
          <cell r="G19">
            <v>66923776</v>
          </cell>
          <cell r="H19">
            <v>9986382</v>
          </cell>
          <cell r="I19">
            <v>76910158</v>
          </cell>
          <cell r="J19">
            <v>14742448</v>
          </cell>
          <cell r="L19">
            <v>14742448</v>
          </cell>
          <cell r="M19">
            <v>81666224</v>
          </cell>
          <cell r="N19">
            <v>91652606</v>
          </cell>
        </row>
        <row r="20">
          <cell r="B20" t="str">
            <v>1963/64</v>
          </cell>
          <cell r="C20">
            <v>46460998</v>
          </cell>
          <cell r="E20">
            <v>20601714</v>
          </cell>
          <cell r="G20">
            <v>67062712</v>
          </cell>
          <cell r="H20">
            <v>11775958</v>
          </cell>
          <cell r="I20">
            <v>78838670</v>
          </cell>
          <cell r="J20">
            <v>15573804</v>
          </cell>
          <cell r="L20">
            <v>15573804</v>
          </cell>
          <cell r="M20">
            <v>82636516</v>
          </cell>
          <cell r="N20">
            <v>94412474</v>
          </cell>
        </row>
        <row r="21">
          <cell r="B21" t="str">
            <v>1964/65</v>
          </cell>
          <cell r="C21">
            <v>48929748</v>
          </cell>
          <cell r="E21">
            <v>21564420</v>
          </cell>
          <cell r="G21">
            <v>70494168</v>
          </cell>
          <cell r="H21">
            <v>11708442</v>
          </cell>
          <cell r="I21">
            <v>82202610</v>
          </cell>
          <cell r="J21">
            <v>16841354</v>
          </cell>
          <cell r="L21">
            <v>16841354</v>
          </cell>
          <cell r="M21">
            <v>87335522</v>
          </cell>
          <cell r="N21">
            <v>99043964</v>
          </cell>
        </row>
        <row r="22">
          <cell r="B22" t="str">
            <v>1965/66</v>
          </cell>
          <cell r="C22">
            <v>53078046</v>
          </cell>
          <cell r="E22">
            <v>24071127</v>
          </cell>
          <cell r="G22">
            <v>77149173</v>
          </cell>
          <cell r="H22">
            <v>14634501</v>
          </cell>
          <cell r="I22">
            <v>91783674</v>
          </cell>
          <cell r="J22">
            <v>17481228</v>
          </cell>
          <cell r="L22">
            <v>17481228</v>
          </cell>
          <cell r="M22">
            <v>94630401</v>
          </cell>
          <cell r="N22">
            <v>109264902</v>
          </cell>
        </row>
        <row r="23">
          <cell r="B23" t="str">
            <v>1966/67</v>
          </cell>
          <cell r="C23">
            <v>56655939</v>
          </cell>
          <cell r="E23">
            <v>29280268</v>
          </cell>
          <cell r="G23">
            <v>85936207</v>
          </cell>
          <cell r="H23">
            <v>15344592</v>
          </cell>
          <cell r="I23">
            <v>101280799</v>
          </cell>
          <cell r="J23">
            <v>18347036</v>
          </cell>
          <cell r="L23">
            <v>18347036</v>
          </cell>
          <cell r="M23">
            <v>104283243</v>
          </cell>
          <cell r="N23">
            <v>119627835</v>
          </cell>
        </row>
        <row r="24">
          <cell r="B24" t="str">
            <v>1967/68</v>
          </cell>
          <cell r="C24">
            <v>56800249</v>
          </cell>
          <cell r="E24">
            <v>32115335</v>
          </cell>
          <cell r="G24">
            <v>88915584</v>
          </cell>
          <cell r="H24">
            <v>16218859</v>
          </cell>
          <cell r="I24">
            <v>105134443</v>
          </cell>
          <cell r="J24">
            <v>18504345</v>
          </cell>
          <cell r="L24">
            <v>18504345</v>
          </cell>
          <cell r="M24">
            <v>107419929</v>
          </cell>
          <cell r="N24">
            <v>123638788</v>
          </cell>
        </row>
        <row r="25">
          <cell r="B25" t="str">
            <v>1968/69</v>
          </cell>
          <cell r="C25">
            <v>64024983</v>
          </cell>
          <cell r="E25">
            <v>36609257</v>
          </cell>
          <cell r="G25">
            <v>100634240</v>
          </cell>
          <cell r="H25">
            <v>17739118</v>
          </cell>
          <cell r="I25">
            <v>118373358</v>
          </cell>
          <cell r="J25">
            <v>20129402</v>
          </cell>
          <cell r="L25">
            <v>20129402</v>
          </cell>
          <cell r="M25">
            <v>120763642</v>
          </cell>
          <cell r="N25">
            <v>138502760</v>
          </cell>
        </row>
        <row r="26">
          <cell r="B26" t="str">
            <v>1969/70</v>
          </cell>
          <cell r="C26">
            <v>73227887</v>
          </cell>
          <cell r="E26">
            <v>41068702</v>
          </cell>
          <cell r="G26">
            <v>114296589</v>
          </cell>
          <cell r="H26">
            <v>22421727</v>
          </cell>
          <cell r="I26">
            <v>136718316</v>
          </cell>
          <cell r="J26">
            <v>21941691</v>
          </cell>
          <cell r="L26">
            <v>21941691</v>
          </cell>
          <cell r="M26">
            <v>136238280</v>
          </cell>
          <cell r="N26">
            <v>158660007</v>
          </cell>
        </row>
        <row r="27">
          <cell r="B27" t="str">
            <v>1970/71</v>
          </cell>
          <cell r="C27">
            <v>88176385</v>
          </cell>
          <cell r="E27">
            <v>45180856</v>
          </cell>
          <cell r="G27">
            <v>133357241</v>
          </cell>
          <cell r="H27">
            <v>26917666</v>
          </cell>
          <cell r="I27">
            <v>160274907</v>
          </cell>
          <cell r="J27">
            <v>24384028</v>
          </cell>
          <cell r="L27">
            <v>24384028</v>
          </cell>
          <cell r="M27">
            <v>157741269</v>
          </cell>
          <cell r="N27">
            <v>184658935</v>
          </cell>
        </row>
        <row r="28">
          <cell r="B28" t="str">
            <v>1971/72</v>
          </cell>
          <cell r="C28">
            <v>90061869</v>
          </cell>
          <cell r="E28">
            <v>52005350</v>
          </cell>
          <cell r="G28">
            <v>142067219</v>
          </cell>
          <cell r="H28">
            <v>31201229</v>
          </cell>
          <cell r="I28">
            <v>173268448</v>
          </cell>
          <cell r="J28">
            <v>35466642</v>
          </cell>
          <cell r="L28">
            <v>35466642</v>
          </cell>
          <cell r="M28">
            <v>177533861</v>
          </cell>
          <cell r="N28">
            <v>208735090</v>
          </cell>
        </row>
        <row r="29">
          <cell r="B29" t="str">
            <v>1972/73</v>
          </cell>
          <cell r="C29">
            <v>87431438</v>
          </cell>
          <cell r="E29">
            <v>58139459</v>
          </cell>
          <cell r="G29">
            <v>145570897</v>
          </cell>
          <cell r="H29">
            <v>32061691</v>
          </cell>
          <cell r="I29">
            <v>177632588</v>
          </cell>
          <cell r="J29">
            <v>48640243</v>
          </cell>
          <cell r="L29">
            <v>48640243</v>
          </cell>
          <cell r="M29">
            <v>194211140</v>
          </cell>
          <cell r="N29">
            <v>226272831</v>
          </cell>
        </row>
        <row r="30">
          <cell r="B30" t="str">
            <v>1973/74</v>
          </cell>
          <cell r="C30">
            <v>108066351</v>
          </cell>
          <cell r="E30">
            <v>66802821</v>
          </cell>
          <cell r="G30">
            <v>174869172</v>
          </cell>
          <cell r="H30">
            <v>43426672</v>
          </cell>
          <cell r="I30">
            <v>218295844</v>
          </cell>
          <cell r="J30">
            <v>59015335</v>
          </cell>
          <cell r="L30">
            <v>59015335</v>
          </cell>
          <cell r="M30">
            <v>233884507</v>
          </cell>
          <cell r="N30">
            <v>277311179</v>
          </cell>
        </row>
        <row r="31">
          <cell r="B31" t="str">
            <v>1974/75</v>
          </cell>
          <cell r="C31">
            <v>131341320</v>
          </cell>
          <cell r="E31">
            <v>80586986</v>
          </cell>
          <cell r="G31">
            <v>211928306</v>
          </cell>
          <cell r="H31">
            <v>50368781</v>
          </cell>
          <cell r="I31">
            <v>262297087</v>
          </cell>
          <cell r="J31">
            <v>66827982</v>
          </cell>
          <cell r="L31">
            <v>66827982</v>
          </cell>
          <cell r="M31">
            <v>278756288</v>
          </cell>
          <cell r="N31">
            <v>329125069</v>
          </cell>
        </row>
        <row r="33">
          <cell r="M33" t="str">
            <v>Continued ..</v>
          </cell>
        </row>
        <row r="41">
          <cell r="B41" t="str">
            <v>1975/76</v>
          </cell>
          <cell r="C41">
            <v>149033245</v>
          </cell>
          <cell r="E41">
            <v>107317318</v>
          </cell>
          <cell r="G41">
            <v>256350563</v>
          </cell>
          <cell r="H41">
            <v>27490706</v>
          </cell>
          <cell r="I41">
            <v>283841269</v>
          </cell>
          <cell r="J41">
            <v>95244660</v>
          </cell>
          <cell r="L41">
            <v>95244660</v>
          </cell>
          <cell r="M41">
            <v>351595223</v>
          </cell>
          <cell r="N41">
            <v>379085929</v>
          </cell>
        </row>
        <row r="42">
          <cell r="B42" t="str">
            <v>1976/77</v>
          </cell>
          <cell r="C42">
            <v>111077507</v>
          </cell>
          <cell r="E42">
            <v>115201775</v>
          </cell>
          <cell r="G42">
            <v>226279282</v>
          </cell>
          <cell r="H42">
            <v>8623582</v>
          </cell>
          <cell r="I42">
            <v>234902864</v>
          </cell>
          <cell r="J42">
            <v>111676421</v>
          </cell>
          <cell r="L42">
            <v>111676421</v>
          </cell>
          <cell r="M42">
            <v>337955703</v>
          </cell>
          <cell r="N42">
            <v>346579285</v>
          </cell>
        </row>
        <row r="43">
          <cell r="B43" t="str">
            <v>1977/78</v>
          </cell>
          <cell r="C43">
            <v>118303375</v>
          </cell>
          <cell r="E43">
            <v>127911837</v>
          </cell>
          <cell r="G43">
            <v>246215212</v>
          </cell>
          <cell r="H43">
            <v>9832410</v>
          </cell>
          <cell r="I43">
            <v>256047622</v>
          </cell>
          <cell r="J43">
            <v>115025169</v>
          </cell>
          <cell r="L43">
            <v>115025169</v>
          </cell>
          <cell r="M43">
            <v>361240381</v>
          </cell>
          <cell r="N43">
            <v>371072791</v>
          </cell>
        </row>
        <row r="44">
          <cell r="B44" t="str">
            <v>1978/79</v>
          </cell>
          <cell r="C44">
            <v>110425438</v>
          </cell>
          <cell r="E44">
            <v>151125681</v>
          </cell>
          <cell r="G44">
            <v>261551119</v>
          </cell>
          <cell r="H44">
            <v>9767502</v>
          </cell>
          <cell r="I44">
            <v>271318621</v>
          </cell>
          <cell r="J44">
            <v>129540759</v>
          </cell>
          <cell r="L44">
            <v>129540759</v>
          </cell>
          <cell r="M44">
            <v>391091878</v>
          </cell>
          <cell r="N44">
            <v>400859380</v>
          </cell>
        </row>
        <row r="45">
          <cell r="B45" t="str">
            <v>1979/80</v>
          </cell>
          <cell r="C45">
            <v>101185503</v>
          </cell>
          <cell r="E45">
            <v>166361113</v>
          </cell>
          <cell r="G45">
            <v>267546616</v>
          </cell>
          <cell r="H45">
            <v>7088452</v>
          </cell>
          <cell r="I45">
            <v>274635068</v>
          </cell>
          <cell r="J45">
            <v>123418168</v>
          </cell>
          <cell r="L45">
            <v>123418168</v>
          </cell>
          <cell r="M45">
            <v>390964784</v>
          </cell>
          <cell r="N45">
            <v>398053236</v>
          </cell>
        </row>
        <row r="46">
          <cell r="B46" t="str">
            <v>1980/81</v>
          </cell>
          <cell r="C46">
            <v>107903558</v>
          </cell>
          <cell r="E46">
            <v>191043798</v>
          </cell>
          <cell r="G46">
            <v>298947356</v>
          </cell>
          <cell r="H46">
            <v>10267063</v>
          </cell>
          <cell r="I46">
            <v>309214419</v>
          </cell>
          <cell r="J46">
            <v>129923272</v>
          </cell>
          <cell r="L46">
            <v>129923272</v>
          </cell>
          <cell r="M46">
            <v>428870628</v>
          </cell>
          <cell r="N46">
            <v>439137691</v>
          </cell>
        </row>
        <row r="47">
          <cell r="B47" t="str">
            <v>1981/82</v>
          </cell>
          <cell r="C47">
            <v>139547856</v>
          </cell>
          <cell r="E47">
            <v>239894493</v>
          </cell>
          <cell r="G47">
            <v>379442349</v>
          </cell>
          <cell r="H47">
            <v>11377241</v>
          </cell>
          <cell r="I47">
            <v>390819590</v>
          </cell>
          <cell r="J47">
            <v>157957635</v>
          </cell>
          <cell r="L47">
            <v>157957635</v>
          </cell>
          <cell r="M47">
            <v>537399984</v>
          </cell>
          <cell r="N47">
            <v>548777225</v>
          </cell>
        </row>
        <row r="48">
          <cell r="B48" t="str">
            <v>1982/83</v>
          </cell>
          <cell r="C48">
            <v>131773044</v>
          </cell>
          <cell r="D48">
            <v>11100973</v>
          </cell>
          <cell r="E48">
            <v>272707495</v>
          </cell>
          <cell r="G48">
            <v>415581512</v>
          </cell>
          <cell r="H48">
            <v>14685428</v>
          </cell>
          <cell r="I48">
            <v>430266940</v>
          </cell>
          <cell r="J48">
            <v>170617530</v>
          </cell>
          <cell r="K48">
            <v>5882844</v>
          </cell>
          <cell r="L48">
            <v>176500374</v>
          </cell>
          <cell r="M48">
            <v>592081886</v>
          </cell>
          <cell r="N48">
            <v>606767314</v>
          </cell>
        </row>
        <row r="49">
          <cell r="B49" t="str">
            <v>1983/84</v>
          </cell>
          <cell r="C49">
            <v>114638367</v>
          </cell>
          <cell r="D49">
            <v>39276732</v>
          </cell>
          <cell r="E49">
            <v>317819660</v>
          </cell>
          <cell r="G49">
            <v>471734759</v>
          </cell>
          <cell r="H49">
            <v>17490165</v>
          </cell>
          <cell r="I49">
            <v>489224924</v>
          </cell>
          <cell r="J49">
            <v>166043447</v>
          </cell>
          <cell r="K49">
            <v>19975026</v>
          </cell>
          <cell r="L49">
            <v>186018473</v>
          </cell>
          <cell r="M49">
            <v>657753232</v>
          </cell>
          <cell r="N49">
            <v>675243397</v>
          </cell>
        </row>
        <row r="50">
          <cell r="B50" t="str">
            <v>1984/85</v>
          </cell>
          <cell r="C50">
            <v>142439672</v>
          </cell>
          <cell r="D50">
            <v>43266712</v>
          </cell>
          <cell r="E50">
            <v>356213948</v>
          </cell>
          <cell r="G50">
            <v>541920332</v>
          </cell>
          <cell r="H50">
            <v>17877162</v>
          </cell>
          <cell r="I50">
            <v>559797494</v>
          </cell>
          <cell r="J50">
            <v>201142242</v>
          </cell>
          <cell r="K50">
            <v>20208116</v>
          </cell>
          <cell r="L50">
            <v>221350358</v>
          </cell>
          <cell r="M50">
            <v>763270690</v>
          </cell>
          <cell r="N50">
            <v>781147852</v>
          </cell>
        </row>
        <row r="51">
          <cell r="B51" t="str">
            <v>1985/86</v>
          </cell>
          <cell r="C51">
            <v>138365148</v>
          </cell>
          <cell r="D51">
            <v>50172930</v>
          </cell>
          <cell r="E51">
            <v>408026507</v>
          </cell>
          <cell r="G51">
            <v>596564585</v>
          </cell>
          <cell r="H51">
            <v>19258116</v>
          </cell>
          <cell r="I51">
            <v>615822701</v>
          </cell>
          <cell r="J51">
            <v>222286396</v>
          </cell>
          <cell r="K51">
            <v>20715057</v>
          </cell>
          <cell r="L51">
            <v>243001453</v>
          </cell>
          <cell r="M51">
            <v>839566038</v>
          </cell>
          <cell r="N51">
            <v>858824154</v>
          </cell>
        </row>
        <row r="52">
          <cell r="B52" t="str">
            <v>1986/87</v>
          </cell>
          <cell r="C52">
            <v>140571611</v>
          </cell>
          <cell r="D52">
            <v>59738152</v>
          </cell>
          <cell r="E52">
            <v>514236037</v>
          </cell>
          <cell r="F52">
            <v>11.6</v>
          </cell>
          <cell r="G52">
            <v>714545800</v>
          </cell>
          <cell r="H52">
            <v>23457302</v>
          </cell>
          <cell r="I52">
            <v>738003102</v>
          </cell>
          <cell r="J52">
            <v>167130307</v>
          </cell>
          <cell r="K52">
            <v>22048299</v>
          </cell>
          <cell r="L52">
            <v>189178606</v>
          </cell>
          <cell r="M52">
            <v>903724406</v>
          </cell>
          <cell r="N52">
            <v>927181708</v>
          </cell>
        </row>
        <row r="53">
          <cell r="B53" t="str">
            <v>1987/88</v>
          </cell>
          <cell r="C53">
            <v>111740361</v>
          </cell>
          <cell r="D53">
            <v>51574897</v>
          </cell>
          <cell r="E53">
            <v>747536316</v>
          </cell>
          <cell r="F53">
            <v>159418168</v>
          </cell>
          <cell r="G53">
            <v>910851574</v>
          </cell>
          <cell r="H53">
            <v>35612019</v>
          </cell>
          <cell r="I53">
            <v>946463593</v>
          </cell>
          <cell r="J53">
            <v>117938301</v>
          </cell>
          <cell r="K53">
            <v>18839286</v>
          </cell>
          <cell r="L53">
            <v>136777587</v>
          </cell>
          <cell r="M53">
            <v>1047629161</v>
          </cell>
          <cell r="N53">
            <v>1083241180</v>
          </cell>
        </row>
        <row r="54">
          <cell r="B54" t="str">
            <v>1988/89</v>
          </cell>
          <cell r="C54">
            <v>132040607</v>
          </cell>
          <cell r="D54">
            <v>63272252</v>
          </cell>
          <cell r="E54">
            <v>795027196</v>
          </cell>
          <cell r="F54">
            <v>138531290</v>
          </cell>
          <cell r="G54">
            <v>990340055</v>
          </cell>
          <cell r="H54">
            <v>33194842</v>
          </cell>
          <cell r="I54">
            <v>1023534897</v>
          </cell>
          <cell r="J54">
            <v>147704171</v>
          </cell>
          <cell r="K54">
            <v>20603194</v>
          </cell>
          <cell r="L54">
            <v>168307365</v>
          </cell>
          <cell r="M54">
            <v>1158647420</v>
          </cell>
          <cell r="N54">
            <v>1191842262</v>
          </cell>
        </row>
        <row r="55">
          <cell r="B55" t="str">
            <v>1989/90</v>
          </cell>
          <cell r="C55">
            <v>170039203</v>
          </cell>
          <cell r="D55">
            <v>74757555</v>
          </cell>
          <cell r="E55">
            <v>890753297</v>
          </cell>
          <cell r="F55">
            <v>150064548</v>
          </cell>
          <cell r="G55">
            <v>1135550055</v>
          </cell>
          <cell r="H55">
            <v>43852385</v>
          </cell>
          <cell r="I55">
            <v>1179402440</v>
          </cell>
          <cell r="J55">
            <v>162587554</v>
          </cell>
          <cell r="K55">
            <v>22174539</v>
          </cell>
          <cell r="L55">
            <v>184762093</v>
          </cell>
          <cell r="M55">
            <v>1320312148</v>
          </cell>
          <cell r="N55">
            <v>1364164533</v>
          </cell>
        </row>
        <row r="56">
          <cell r="B56" t="str">
            <v>1990/91</v>
          </cell>
          <cell r="C56">
            <v>157783001</v>
          </cell>
          <cell r="D56">
            <v>342720328</v>
          </cell>
          <cell r="E56">
            <v>428743821</v>
          </cell>
          <cell r="F56">
            <v>165216293</v>
          </cell>
          <cell r="G56">
            <v>1094463443</v>
          </cell>
          <cell r="H56">
            <v>64798247</v>
          </cell>
          <cell r="I56">
            <v>1159261690</v>
          </cell>
          <cell r="J56">
            <v>132120868</v>
          </cell>
          <cell r="K56">
            <v>91672986</v>
          </cell>
          <cell r="L56">
            <v>223793854</v>
          </cell>
          <cell r="M56">
            <v>1318257297</v>
          </cell>
          <cell r="N56">
            <v>1383055544</v>
          </cell>
        </row>
        <row r="58">
          <cell r="B58" t="str">
            <v>Note</v>
          </cell>
          <cell r="C58" t="str">
            <v>-Free Pensioner category removed from 1 Nov 90, $2.50 copayment</v>
          </cell>
          <cell r="H58" t="str">
            <v>Safety Net</v>
          </cell>
          <cell r="I58" t="str">
            <v>-For Gen &amp; Conc prior to 90/91 is included in Pensioner</v>
          </cell>
        </row>
        <row r="59">
          <cell r="C59" t="str">
            <v xml:space="preserve">  and free safety net introduced for all Concessionals</v>
          </cell>
          <cell r="I59" t="str">
            <v xml:space="preserve">-For 90/91 S/net includes both pre &amp; post 1/11/90 free Snet </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R90"/>
  <sheetViews>
    <sheetView tabSelected="1" zoomScaleNormal="100" workbookViewId="0">
      <selection activeCell="A16" sqref="A16"/>
    </sheetView>
  </sheetViews>
  <sheetFormatPr defaultRowHeight="12.75" customHeight="1" x14ac:dyDescent="0.2"/>
  <cols>
    <col min="1" max="1" width="22.28515625" customWidth="1"/>
    <col min="2" max="2" width="11.42578125" customWidth="1"/>
    <col min="3" max="3" width="9.7109375" customWidth="1"/>
    <col min="4" max="4" width="11.140625" customWidth="1"/>
    <col min="6" max="6" width="10.28515625" customWidth="1"/>
    <col min="8" max="8" width="11.5703125" customWidth="1"/>
    <col min="9" max="9" width="11.7109375" bestFit="1" customWidth="1"/>
  </cols>
  <sheetData>
    <row r="1" spans="1:9" ht="12.75" customHeight="1" x14ac:dyDescent="0.2">
      <c r="A1" s="520" t="s">
        <v>349</v>
      </c>
      <c r="B1" s="520"/>
      <c r="C1" s="520"/>
      <c r="D1" s="520"/>
      <c r="E1" s="520"/>
      <c r="F1" s="520"/>
      <c r="G1" s="520"/>
    </row>
    <row r="2" spans="1:9" ht="12.75" customHeight="1" x14ac:dyDescent="0.2">
      <c r="A2" s="521" t="s">
        <v>246</v>
      </c>
      <c r="B2" s="522"/>
      <c r="C2" s="522"/>
      <c r="D2" s="522"/>
      <c r="E2" s="522"/>
      <c r="F2" s="522"/>
      <c r="G2" s="522"/>
    </row>
    <row r="3" spans="1:9" ht="12.75" customHeight="1" x14ac:dyDescent="0.2">
      <c r="A3" s="247"/>
      <c r="B3" s="9"/>
      <c r="C3" s="9"/>
      <c r="D3" s="9"/>
      <c r="E3" s="9"/>
      <c r="F3" s="9"/>
      <c r="G3" s="10"/>
    </row>
    <row r="4" spans="1:9" ht="12.75" customHeight="1" x14ac:dyDescent="0.2">
      <c r="A4" s="29"/>
      <c r="B4" s="52" t="s">
        <v>20</v>
      </c>
      <c r="C4" s="51" t="s">
        <v>350</v>
      </c>
      <c r="D4" s="52" t="s">
        <v>19</v>
      </c>
      <c r="E4" s="51" t="s">
        <v>351</v>
      </c>
      <c r="F4" s="30" t="s">
        <v>1</v>
      </c>
      <c r="G4" s="12"/>
    </row>
    <row r="5" spans="1:9" ht="12.75" customHeight="1" x14ac:dyDescent="0.2">
      <c r="A5" s="29"/>
      <c r="G5" s="12"/>
    </row>
    <row r="6" spans="1:9" ht="12.75" customHeight="1" x14ac:dyDescent="0.2">
      <c r="A6" s="13" t="s">
        <v>3</v>
      </c>
      <c r="B6" s="40" t="s">
        <v>14</v>
      </c>
      <c r="C6" s="33" t="s">
        <v>18</v>
      </c>
      <c r="D6" s="40" t="s">
        <v>14</v>
      </c>
      <c r="E6" s="33" t="s">
        <v>18</v>
      </c>
      <c r="F6" s="40" t="s">
        <v>14</v>
      </c>
      <c r="G6" s="14" t="s">
        <v>5</v>
      </c>
    </row>
    <row r="7" spans="1:9" ht="12.75" customHeight="1" x14ac:dyDescent="0.2">
      <c r="A7" s="1" t="s">
        <v>243</v>
      </c>
      <c r="B7" s="39">
        <v>5707882037.485692</v>
      </c>
      <c r="C7" s="5">
        <v>63.446201698587522</v>
      </c>
      <c r="D7" s="39">
        <v>5598989906.1046419</v>
      </c>
      <c r="E7" s="5">
        <v>61.328318204102885</v>
      </c>
      <c r="F7" s="39">
        <v>-97243760.765335083</v>
      </c>
      <c r="G7" s="6">
        <v>-1.7036750256347402</v>
      </c>
    </row>
    <row r="8" spans="1:9" ht="12.75" customHeight="1" x14ac:dyDescent="0.2">
      <c r="A8" s="1" t="s">
        <v>244</v>
      </c>
      <c r="B8" s="39">
        <v>1475926465.6943085</v>
      </c>
      <c r="C8" s="5">
        <v>16.405722406269902</v>
      </c>
      <c r="D8" s="39">
        <v>1515681549.8753581</v>
      </c>
      <c r="E8" s="5">
        <v>16.601958915034796</v>
      </c>
      <c r="F8" s="39">
        <v>42908370.885335207</v>
      </c>
      <c r="G8" s="6">
        <v>2.9072160356681565</v>
      </c>
    </row>
    <row r="9" spans="1:9" ht="12.75" customHeight="1" x14ac:dyDescent="0.2">
      <c r="A9" s="1" t="s">
        <v>245</v>
      </c>
      <c r="B9" s="39">
        <v>1013334674.9299999</v>
      </c>
      <c r="C9" s="5">
        <v>11.263763993640969</v>
      </c>
      <c r="D9" s="39">
        <v>1099529036.3099999</v>
      </c>
      <c r="E9" s="5">
        <v>12.018644454991872</v>
      </c>
      <c r="F9" s="39">
        <v>86194361.379999995</v>
      </c>
      <c r="G9" s="6">
        <v>8.5060112431220425</v>
      </c>
    </row>
    <row r="10" spans="1:9" ht="12.75" customHeight="1" x14ac:dyDescent="0.2">
      <c r="A10" s="20" t="s">
        <v>12</v>
      </c>
      <c r="B10" s="39">
        <v>15332696.189999999</v>
      </c>
      <c r="C10" s="5">
        <v>0.17043122627012469</v>
      </c>
      <c r="D10" s="39">
        <v>19123954.989999998</v>
      </c>
      <c r="E10" s="5">
        <v>0.2090386047188259</v>
      </c>
      <c r="F10" s="39">
        <v>3791258.7999999989</v>
      </c>
      <c r="G10" s="6">
        <v>24.726628330851959</v>
      </c>
    </row>
    <row r="11" spans="1:9" ht="12.75" customHeight="1" x14ac:dyDescent="0.2">
      <c r="A11" s="20" t="s">
        <v>103</v>
      </c>
      <c r="B11" s="39">
        <v>774355410.67000008</v>
      </c>
      <c r="C11" s="5">
        <v>8.6073799789672947</v>
      </c>
      <c r="D11" s="39">
        <v>905215571.7299999</v>
      </c>
      <c r="E11" s="5">
        <v>9.894658305938286</v>
      </c>
      <c r="F11" s="39">
        <v>130860161.05999982</v>
      </c>
      <c r="G11" s="6">
        <v>16.899237644220104</v>
      </c>
    </row>
    <row r="12" spans="1:9" ht="12.75" customHeight="1" x14ac:dyDescent="0.2">
      <c r="A12" s="20" t="s">
        <v>104</v>
      </c>
      <c r="B12" s="39">
        <v>9581241.9800000004</v>
      </c>
      <c r="C12" s="5">
        <v>0.10650069626418378</v>
      </c>
      <c r="D12" s="39">
        <v>9987840.5800000001</v>
      </c>
      <c r="E12" s="5">
        <v>0.10917429266535147</v>
      </c>
      <c r="F12" s="39">
        <v>406598.59999999963</v>
      </c>
      <c r="G12" s="6">
        <v>4.2436940936126906</v>
      </c>
    </row>
    <row r="13" spans="1:9" ht="12.75" customHeight="1" x14ac:dyDescent="0.2">
      <c r="A13" s="13" t="s">
        <v>32</v>
      </c>
      <c r="B13" s="64">
        <v>8996412526.9500008</v>
      </c>
      <c r="C13" s="253">
        <v>100</v>
      </c>
      <c r="D13" s="64">
        <v>9148527859.5899982</v>
      </c>
      <c r="E13" s="253">
        <v>100</v>
      </c>
      <c r="F13" s="64">
        <v>152115332.63999748</v>
      </c>
      <c r="G13" s="46">
        <v>1.6908443469473518</v>
      </c>
    </row>
    <row r="14" spans="1:9" ht="12.75" customHeight="1" x14ac:dyDescent="0.2">
      <c r="A14" s="248" t="s">
        <v>110</v>
      </c>
      <c r="B14" s="67">
        <v>8645529123.2300014</v>
      </c>
      <c r="C14" s="249"/>
      <c r="D14" s="67">
        <v>8807157228.5194988</v>
      </c>
      <c r="E14" s="249"/>
      <c r="F14" s="67">
        <v>161628105.28949738</v>
      </c>
      <c r="G14" s="47">
        <v>1.8694992866915765</v>
      </c>
      <c r="I14" s="77"/>
    </row>
    <row r="16" spans="1:9" ht="12.75" customHeight="1" x14ac:dyDescent="0.2">
      <c r="A16" s="267"/>
    </row>
    <row r="18" spans="1:44" ht="27.75" customHeight="1" x14ac:dyDescent="0.2">
      <c r="A18" s="519" t="s">
        <v>352</v>
      </c>
      <c r="B18" s="519"/>
      <c r="C18" s="519"/>
      <c r="D18" s="519"/>
      <c r="E18" s="519"/>
      <c r="F18" s="519"/>
      <c r="G18" s="519"/>
    </row>
    <row r="20" spans="1:44" ht="12.75" customHeight="1" x14ac:dyDescent="0.2">
      <c r="A20" s="38" t="s">
        <v>0</v>
      </c>
      <c r="B20" s="9"/>
      <c r="C20" s="9"/>
      <c r="D20" s="9"/>
      <c r="E20" s="9"/>
      <c r="F20" s="9"/>
      <c r="G20" s="10"/>
    </row>
    <row r="21" spans="1:44" s="11" customFormat="1" ht="12.75" customHeight="1" x14ac:dyDescent="0.2">
      <c r="A21" s="36"/>
      <c r="B21" s="52" t="s">
        <v>20</v>
      </c>
      <c r="C21" s="51" t="s">
        <v>350</v>
      </c>
      <c r="D21" s="52" t="s">
        <v>19</v>
      </c>
      <c r="E21" s="51" t="s">
        <v>351</v>
      </c>
      <c r="F21" s="30" t="s">
        <v>1</v>
      </c>
      <c r="G21" s="12"/>
      <c r="H21" s="2"/>
    </row>
    <row r="22" spans="1:44" ht="12.75" customHeight="1" x14ac:dyDescent="0.2">
      <c r="A22" s="23" t="s">
        <v>2</v>
      </c>
      <c r="B22" s="11"/>
      <c r="C22" s="11"/>
      <c r="D22" s="11"/>
      <c r="E22" s="11"/>
      <c r="F22" s="11"/>
      <c r="G22" s="12"/>
    </row>
    <row r="23" spans="1:44" s="11" customFormat="1" ht="12.75" customHeight="1" x14ac:dyDescent="0.2">
      <c r="A23" s="36" t="s">
        <v>3</v>
      </c>
      <c r="B23" s="7" t="s">
        <v>4</v>
      </c>
      <c r="C23" s="33" t="s">
        <v>5</v>
      </c>
      <c r="D23" s="7" t="s">
        <v>4</v>
      </c>
      <c r="E23" s="33" t="s">
        <v>5</v>
      </c>
      <c r="F23" s="7" t="s">
        <v>4</v>
      </c>
      <c r="G23" s="8" t="s">
        <v>5</v>
      </c>
      <c r="H23" s="2"/>
    </row>
    <row r="24" spans="1:44" s="22" customFormat="1" ht="12.75" customHeight="1" x14ac:dyDescent="0.2">
      <c r="A24" s="20" t="s">
        <v>6</v>
      </c>
      <c r="B24" s="39">
        <v>133646630</v>
      </c>
      <c r="C24" s="5">
        <v>67.735927243991753</v>
      </c>
      <c r="D24" s="39">
        <v>145340393</v>
      </c>
      <c r="E24" s="5">
        <v>69.270404031097669</v>
      </c>
      <c r="F24" s="39">
        <v>11693763</v>
      </c>
      <c r="G24" s="6">
        <v>8.7497627138073</v>
      </c>
      <c r="H24" s="26"/>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row>
    <row r="25" spans="1:44" ht="12.75" customHeight="1" x14ac:dyDescent="0.2">
      <c r="A25" s="1" t="s">
        <v>7</v>
      </c>
      <c r="B25" s="39">
        <v>39611994</v>
      </c>
      <c r="C25" s="5">
        <v>20.076489347867867</v>
      </c>
      <c r="D25" s="39">
        <v>42009011</v>
      </c>
      <c r="E25" s="5">
        <v>20.021833606276449</v>
      </c>
      <c r="F25" s="39">
        <v>2397017</v>
      </c>
      <c r="G25" s="6">
        <v>6.0512404399536157</v>
      </c>
      <c r="H25" s="4"/>
    </row>
    <row r="26" spans="1:44" s="19" customFormat="1" ht="12.75" customHeight="1" x14ac:dyDescent="0.2">
      <c r="A26" s="41" t="s">
        <v>8</v>
      </c>
      <c r="B26" s="42">
        <v>173258624</v>
      </c>
      <c r="C26" s="43">
        <v>87.812416591859616</v>
      </c>
      <c r="D26" s="42">
        <v>187349404</v>
      </c>
      <c r="E26" s="43">
        <v>89.292237637374114</v>
      </c>
      <c r="F26" s="49">
        <v>14090780</v>
      </c>
      <c r="G26" s="50">
        <v>8.1328015164197538</v>
      </c>
      <c r="H26" s="18"/>
    </row>
    <row r="27" spans="1:44" ht="12.75" customHeight="1" x14ac:dyDescent="0.2">
      <c r="A27" s="1" t="s">
        <v>9</v>
      </c>
      <c r="B27" s="39">
        <v>19323589</v>
      </c>
      <c r="C27" s="5">
        <v>9.7937465284145162</v>
      </c>
      <c r="D27" s="39">
        <v>18050307</v>
      </c>
      <c r="E27" s="5">
        <v>8.6029219611051317</v>
      </c>
      <c r="F27" s="39">
        <v>-1273282</v>
      </c>
      <c r="G27" s="6">
        <v>-6.5892624812088476</v>
      </c>
      <c r="H27" s="4"/>
    </row>
    <row r="28" spans="1:44" ht="12.75" customHeight="1" x14ac:dyDescent="0.2">
      <c r="A28" s="1" t="s">
        <v>10</v>
      </c>
      <c r="B28" s="39">
        <v>4371046</v>
      </c>
      <c r="C28" s="5">
        <v>2.2153708914032562</v>
      </c>
      <c r="D28" s="39">
        <v>4052529</v>
      </c>
      <c r="E28" s="5">
        <v>1.9314680205780108</v>
      </c>
      <c r="F28" s="39">
        <v>-318517</v>
      </c>
      <c r="G28" s="6">
        <v>-7.2869743306293282</v>
      </c>
      <c r="H28" s="4"/>
    </row>
    <row r="29" spans="1:44" s="45" customFormat="1" ht="12.75" customHeight="1" x14ac:dyDescent="0.2">
      <c r="A29" s="41" t="s">
        <v>11</v>
      </c>
      <c r="B29" s="42">
        <v>23694635</v>
      </c>
      <c r="C29" s="43">
        <v>12.009117419817773</v>
      </c>
      <c r="D29" s="42">
        <v>22102836</v>
      </c>
      <c r="E29" s="43">
        <v>10.534389981683141</v>
      </c>
      <c r="F29" s="49">
        <v>-1591799</v>
      </c>
      <c r="G29" s="50">
        <v>-6.7179722329548444</v>
      </c>
      <c r="H29" s="44"/>
    </row>
    <row r="30" spans="1:44" ht="12.75" customHeight="1" x14ac:dyDescent="0.2">
      <c r="A30" s="1" t="s">
        <v>12</v>
      </c>
      <c r="B30" s="39">
        <v>352123</v>
      </c>
      <c r="C30" s="5">
        <v>0.17846598832260949</v>
      </c>
      <c r="D30" s="39">
        <v>363763</v>
      </c>
      <c r="E30" s="5">
        <v>0.17337238094274438</v>
      </c>
      <c r="F30" s="39">
        <v>11640</v>
      </c>
      <c r="G30" s="6">
        <v>3.3056630779585547</v>
      </c>
      <c r="H30" s="4"/>
    </row>
    <row r="31" spans="1:44" ht="12.75" customHeight="1" x14ac:dyDescent="0.2">
      <c r="A31" s="37" t="s">
        <v>22</v>
      </c>
      <c r="B31" s="17">
        <v>197305382</v>
      </c>
      <c r="C31" s="34">
        <v>100</v>
      </c>
      <c r="D31" s="17">
        <v>209816003</v>
      </c>
      <c r="E31" s="34">
        <v>100</v>
      </c>
      <c r="F31" s="187">
        <v>12510621</v>
      </c>
      <c r="G31" s="46">
        <v>6.3407398587839836</v>
      </c>
      <c r="H31" s="4"/>
    </row>
    <row r="32" spans="1:44" s="16" customFormat="1" ht="12.75" customHeight="1" x14ac:dyDescent="0.2">
      <c r="A32" s="1" t="s">
        <v>114</v>
      </c>
      <c r="B32" s="268">
        <v>62019475</v>
      </c>
      <c r="C32" s="269"/>
      <c r="D32" s="268">
        <v>72322451</v>
      </c>
      <c r="E32" s="269"/>
      <c r="F32" s="39">
        <v>10302976</v>
      </c>
      <c r="G32" s="6">
        <v>16.612485029903915</v>
      </c>
      <c r="H32" s="15"/>
    </row>
    <row r="33" spans="1:9" ht="12.75" customHeight="1" x14ac:dyDescent="0.2">
      <c r="A33" s="29"/>
      <c r="G33" s="12"/>
    </row>
    <row r="34" spans="1:9" ht="12.75" customHeight="1" x14ac:dyDescent="0.2">
      <c r="A34" s="24" t="s">
        <v>13</v>
      </c>
      <c r="B34" s="5"/>
      <c r="C34" s="5"/>
      <c r="D34" s="2"/>
      <c r="E34" s="2"/>
      <c r="F34" s="2"/>
      <c r="G34" s="3"/>
      <c r="H34" s="4"/>
    </row>
    <row r="35" spans="1:9" s="32" customFormat="1" ht="12.75" customHeight="1" x14ac:dyDescent="0.2">
      <c r="A35" s="13" t="s">
        <v>3</v>
      </c>
      <c r="B35" s="40" t="s">
        <v>14</v>
      </c>
      <c r="C35" s="33" t="s">
        <v>18</v>
      </c>
      <c r="D35" s="40" t="s">
        <v>14</v>
      </c>
      <c r="E35" s="33" t="s">
        <v>18</v>
      </c>
      <c r="F35" s="40" t="s">
        <v>14</v>
      </c>
      <c r="G35" s="14" t="s">
        <v>5</v>
      </c>
      <c r="H35" s="31"/>
    </row>
    <row r="36" spans="1:9" ht="12.75" customHeight="1" x14ac:dyDescent="0.2">
      <c r="A36" s="1" t="s">
        <v>6</v>
      </c>
      <c r="B36" s="39">
        <v>4209086580.9200001</v>
      </c>
      <c r="C36" s="5">
        <v>59.414743299881003</v>
      </c>
      <c r="D36" s="39">
        <v>4319414669.8999996</v>
      </c>
      <c r="E36" s="5">
        <v>59.100759269466707</v>
      </c>
      <c r="F36" s="39">
        <v>110328088.97999954</v>
      </c>
      <c r="G36" s="6">
        <v>2.6211883946536592</v>
      </c>
      <c r="H36" s="4"/>
      <c r="I36" s="256"/>
    </row>
    <row r="37" spans="1:9" ht="12.75" customHeight="1" x14ac:dyDescent="0.2">
      <c r="A37" s="1" t="s">
        <v>7</v>
      </c>
      <c r="B37" s="39">
        <v>1351536397.9200001</v>
      </c>
      <c r="C37" s="5">
        <v>19.078055677655083</v>
      </c>
      <c r="D37" s="39">
        <v>1388583542.27</v>
      </c>
      <c r="E37" s="5">
        <v>18.999412635495485</v>
      </c>
      <c r="F37" s="39">
        <v>37047144.349999905</v>
      </c>
      <c r="G37" s="6">
        <v>2.7411133290242908</v>
      </c>
      <c r="H37" s="4"/>
      <c r="I37" s="256"/>
    </row>
    <row r="38" spans="1:9" s="45" customFormat="1" ht="12.75" customHeight="1" x14ac:dyDescent="0.2">
      <c r="A38" s="41" t="s">
        <v>8</v>
      </c>
      <c r="B38" s="42">
        <v>5560622978.8400002</v>
      </c>
      <c r="C38" s="43">
        <v>78.492798977536097</v>
      </c>
      <c r="D38" s="42">
        <v>5707998212.1700001</v>
      </c>
      <c r="E38" s="43">
        <v>78.100171904962195</v>
      </c>
      <c r="F38" s="49">
        <v>147375233.32999992</v>
      </c>
      <c r="G38" s="50">
        <v>2.6503367318879771</v>
      </c>
      <c r="H38" s="44"/>
      <c r="I38" s="256"/>
    </row>
    <row r="39" spans="1:9" ht="12.75" customHeight="1" x14ac:dyDescent="0.2">
      <c r="A39" s="1" t="s">
        <v>9</v>
      </c>
      <c r="B39" s="39">
        <v>1339654101.8299999</v>
      </c>
      <c r="C39" s="5">
        <v>18.910327226736349</v>
      </c>
      <c r="D39" s="39">
        <v>1429860300.1900001</v>
      </c>
      <c r="E39" s="5">
        <v>19.564185392844678</v>
      </c>
      <c r="F39" s="39">
        <v>90206198.360000134</v>
      </c>
      <c r="G39" s="6">
        <v>6.7335439974226388</v>
      </c>
      <c r="H39" s="4"/>
      <c r="I39" s="256"/>
    </row>
    <row r="40" spans="1:9" ht="12.75" customHeight="1" x14ac:dyDescent="0.2">
      <c r="A40" s="1" t="s">
        <v>10</v>
      </c>
      <c r="B40" s="39">
        <v>169213843.56</v>
      </c>
      <c r="C40" s="5">
        <v>2.3885935545916275</v>
      </c>
      <c r="D40" s="39">
        <v>154692449</v>
      </c>
      <c r="E40" s="5">
        <v>2.1165926144722094</v>
      </c>
      <c r="F40" s="39">
        <v>-14521394.560000002</v>
      </c>
      <c r="G40" s="6">
        <v>-8.5816823579514008</v>
      </c>
      <c r="H40" s="4"/>
      <c r="I40" s="256"/>
    </row>
    <row r="41" spans="1:9" s="45" customFormat="1" ht="12.75" customHeight="1" x14ac:dyDescent="0.2">
      <c r="A41" s="41" t="s">
        <v>11</v>
      </c>
      <c r="B41" s="42">
        <v>1508867945.3899999</v>
      </c>
      <c r="C41" s="43">
        <v>21.298920781327976</v>
      </c>
      <c r="D41" s="42">
        <v>1584552749.1900001</v>
      </c>
      <c r="E41" s="43">
        <v>21.680778007316885</v>
      </c>
      <c r="F41" s="49">
        <v>75684803.800000191</v>
      </c>
      <c r="G41" s="50">
        <v>5.0159991821178096</v>
      </c>
      <c r="H41" s="44"/>
      <c r="I41" s="256"/>
    </row>
    <row r="42" spans="1:9" ht="12.75" customHeight="1" x14ac:dyDescent="0.2">
      <c r="A42" s="1" t="s">
        <v>12</v>
      </c>
      <c r="B42" s="39">
        <v>14755084.67</v>
      </c>
      <c r="C42" s="5">
        <v>0.20828024113593824</v>
      </c>
      <c r="D42" s="39">
        <v>16009407.9</v>
      </c>
      <c r="E42" s="5">
        <v>0.21905008772091419</v>
      </c>
      <c r="F42" s="39">
        <v>1254323.2300000004</v>
      </c>
      <c r="G42" s="6">
        <v>8.5009558267753427</v>
      </c>
      <c r="H42" s="4"/>
      <c r="I42" s="256"/>
    </row>
    <row r="43" spans="1:9" s="16" customFormat="1" ht="12.75" customHeight="1" x14ac:dyDescent="0.2">
      <c r="A43" s="28" t="s">
        <v>23</v>
      </c>
      <c r="B43" s="25">
        <v>7084246008.8999996</v>
      </c>
      <c r="C43" s="35">
        <v>100.00000000000001</v>
      </c>
      <c r="D43" s="25">
        <v>7308560369.2600002</v>
      </c>
      <c r="E43" s="35">
        <v>100</v>
      </c>
      <c r="F43" s="67">
        <v>224314360.36000061</v>
      </c>
      <c r="G43" s="47">
        <v>3.1663829866748352</v>
      </c>
      <c r="H43" s="15"/>
    </row>
    <row r="44" spans="1:9" ht="12.75" customHeight="1" x14ac:dyDescent="0.2">
      <c r="A44" s="255"/>
      <c r="B44" s="2"/>
      <c r="C44" s="2"/>
      <c r="D44" s="4"/>
      <c r="E44" s="4"/>
      <c r="F44" s="4"/>
      <c r="G44" s="4"/>
      <c r="H44" s="4"/>
    </row>
    <row r="45" spans="1:9" ht="12.75" customHeight="1" x14ac:dyDescent="0.2">
      <c r="A45" s="4" t="s">
        <v>0</v>
      </c>
      <c r="B45" s="2"/>
      <c r="C45" s="2"/>
      <c r="D45" s="4"/>
      <c r="E45" s="4"/>
      <c r="F45" s="4"/>
      <c r="G45" s="4"/>
      <c r="H45" s="4"/>
    </row>
    <row r="46" spans="1:9" ht="25.5" customHeight="1" x14ac:dyDescent="0.2">
      <c r="A46" s="519" t="s">
        <v>353</v>
      </c>
      <c r="B46" s="519"/>
      <c r="C46" s="519"/>
      <c r="D46" s="519"/>
      <c r="E46" s="519"/>
      <c r="F46" s="519"/>
      <c r="G46" s="519"/>
      <c r="H46" s="4"/>
    </row>
    <row r="47" spans="1:9" ht="12.75" customHeight="1" x14ac:dyDescent="0.2">
      <c r="H47" s="4"/>
    </row>
    <row r="48" spans="1:9" ht="12.75" customHeight="1" x14ac:dyDescent="0.2">
      <c r="A48" s="38" t="s">
        <v>0</v>
      </c>
      <c r="B48" s="9"/>
      <c r="C48" s="9"/>
      <c r="D48" s="9"/>
      <c r="E48" s="9"/>
      <c r="F48" s="9"/>
      <c r="G48" s="10"/>
    </row>
    <row r="49" spans="1:7" ht="12.75" customHeight="1" x14ac:dyDescent="0.2">
      <c r="A49" s="36"/>
      <c r="B49" s="53" t="s">
        <v>20</v>
      </c>
      <c r="C49" s="51" t="s">
        <v>350</v>
      </c>
      <c r="D49" s="54" t="s">
        <v>21</v>
      </c>
      <c r="E49" s="51" t="s">
        <v>351</v>
      </c>
      <c r="F49" s="30" t="s">
        <v>1</v>
      </c>
      <c r="G49" s="12"/>
    </row>
    <row r="50" spans="1:7" ht="12.75" customHeight="1" x14ac:dyDescent="0.2">
      <c r="A50" s="23" t="s">
        <v>2</v>
      </c>
      <c r="B50" s="11"/>
      <c r="C50" s="11"/>
      <c r="D50" s="11"/>
      <c r="E50" s="11"/>
      <c r="F50" s="11"/>
      <c r="G50" s="12"/>
    </row>
    <row r="51" spans="1:7" ht="12.75" customHeight="1" x14ac:dyDescent="0.2">
      <c r="A51" s="36" t="s">
        <v>0</v>
      </c>
      <c r="B51" s="7" t="s">
        <v>4</v>
      </c>
      <c r="C51" s="33" t="s">
        <v>5</v>
      </c>
      <c r="D51" s="7" t="s">
        <v>4</v>
      </c>
      <c r="E51" s="33" t="s">
        <v>5</v>
      </c>
      <c r="F51" s="7" t="s">
        <v>4</v>
      </c>
      <c r="G51" s="8" t="s">
        <v>5</v>
      </c>
    </row>
    <row r="52" spans="1:7" ht="12.75" hidden="1" customHeight="1" x14ac:dyDescent="0.2">
      <c r="A52" s="20" t="s">
        <v>15</v>
      </c>
      <c r="B52" s="39">
        <v>8845857</v>
      </c>
      <c r="C52" s="5">
        <v>72.350756638045155</v>
      </c>
      <c r="D52" s="39">
        <v>8904859</v>
      </c>
      <c r="E52" s="5">
        <v>72.839506890278145</v>
      </c>
      <c r="F52" s="21">
        <v>59002</v>
      </c>
      <c r="G52" s="6">
        <v>0.66700151268554309</v>
      </c>
    </row>
    <row r="53" spans="1:7" ht="12.75" hidden="1" customHeight="1" x14ac:dyDescent="0.2">
      <c r="A53" s="1" t="s">
        <v>16</v>
      </c>
      <c r="B53" s="39">
        <v>3525403</v>
      </c>
      <c r="C53" s="5">
        <v>27.649243361954838</v>
      </c>
      <c r="D53" s="39">
        <v>3433394</v>
      </c>
      <c r="E53" s="5">
        <v>27.160493109721852</v>
      </c>
      <c r="F53" s="21">
        <v>-92009</v>
      </c>
      <c r="G53" s="6">
        <v>-2.6098860187048118</v>
      </c>
    </row>
    <row r="54" spans="1:7" ht="12.75" customHeight="1" x14ac:dyDescent="0.2">
      <c r="A54" s="37" t="s">
        <v>23</v>
      </c>
      <c r="B54" s="17">
        <v>12371260</v>
      </c>
      <c r="C54" s="34">
        <v>100</v>
      </c>
      <c r="D54" s="17">
        <v>12338253</v>
      </c>
      <c r="E54" s="34">
        <v>100</v>
      </c>
      <c r="F54" s="17">
        <v>-33007</v>
      </c>
      <c r="G54" s="46">
        <v>-0.26680386638062736</v>
      </c>
    </row>
    <row r="55" spans="1:7" ht="12.75" customHeight="1" x14ac:dyDescent="0.2">
      <c r="A55" s="29"/>
      <c r="C55" s="11"/>
      <c r="E55" s="11"/>
      <c r="G55" s="12"/>
    </row>
    <row r="56" spans="1:7" ht="12.75" customHeight="1" x14ac:dyDescent="0.2">
      <c r="A56" s="24" t="s">
        <v>13</v>
      </c>
      <c r="B56" s="5"/>
      <c r="C56" s="5"/>
      <c r="D56" s="2"/>
      <c r="E56" s="2"/>
      <c r="F56" s="2"/>
      <c r="G56" s="3"/>
    </row>
    <row r="57" spans="1:7" ht="12.75" customHeight="1" x14ac:dyDescent="0.2">
      <c r="A57" s="13" t="s">
        <v>0</v>
      </c>
      <c r="B57" s="40" t="s">
        <v>14</v>
      </c>
      <c r="C57" s="33" t="s">
        <v>18</v>
      </c>
      <c r="D57" s="40" t="s">
        <v>14</v>
      </c>
      <c r="E57" s="33" t="s">
        <v>18</v>
      </c>
      <c r="F57" s="40" t="s">
        <v>14</v>
      </c>
      <c r="G57" s="14" t="s">
        <v>5</v>
      </c>
    </row>
    <row r="58" spans="1:7" ht="12.75" hidden="1" customHeight="1" x14ac:dyDescent="0.2">
      <c r="A58" s="20" t="s">
        <v>15</v>
      </c>
      <c r="B58" s="39">
        <v>281492161.10000002</v>
      </c>
      <c r="C58" s="5">
        <v>71.503819551555608</v>
      </c>
      <c r="D58" s="39">
        <v>258113693.44999999</v>
      </c>
      <c r="E58" s="5">
        <v>71.226702101443991</v>
      </c>
      <c r="F58" s="21">
        <v>-23378467.650000036</v>
      </c>
      <c r="G58" s="6">
        <v>-8.3051931388223785</v>
      </c>
    </row>
    <row r="59" spans="1:7" ht="12.75" hidden="1" customHeight="1" x14ac:dyDescent="0.2">
      <c r="A59" s="1" t="s">
        <v>16</v>
      </c>
      <c r="B59" s="39">
        <v>112182138.91</v>
      </c>
      <c r="C59" s="5">
        <v>28.496180448444409</v>
      </c>
      <c r="D59" s="39">
        <v>104269634.48</v>
      </c>
      <c r="E59" s="5">
        <v>28.773297898556006</v>
      </c>
      <c r="F59" s="21">
        <v>-7912504.4299999923</v>
      </c>
      <c r="G59" s="6">
        <v>-7.0532657933612155</v>
      </c>
    </row>
    <row r="60" spans="1:7" ht="12.75" customHeight="1" x14ac:dyDescent="0.2">
      <c r="A60" s="28" t="s">
        <v>23</v>
      </c>
      <c r="B60" s="25">
        <v>393674300.00999999</v>
      </c>
      <c r="C60" s="35">
        <v>100.00000000000001</v>
      </c>
      <c r="D60" s="25">
        <v>362383327.93000001</v>
      </c>
      <c r="E60" s="35">
        <v>100</v>
      </c>
      <c r="F60" s="25">
        <v>-31290972.080000028</v>
      </c>
      <c r="G60" s="47">
        <v>-7.9484416633763457</v>
      </c>
    </row>
    <row r="61" spans="1:7" ht="12.75" customHeight="1" x14ac:dyDescent="0.2">
      <c r="B61" s="11"/>
      <c r="C61" s="11"/>
    </row>
    <row r="62" spans="1:7" ht="12.75" customHeight="1" x14ac:dyDescent="0.2">
      <c r="B62" s="11"/>
      <c r="C62" s="11"/>
    </row>
    <row r="63" spans="1:7" ht="12.75" customHeight="1" x14ac:dyDescent="0.2">
      <c r="A63" s="4" t="s">
        <v>17</v>
      </c>
      <c r="B63" s="4" t="s">
        <v>0</v>
      </c>
      <c r="C63" s="4" t="s">
        <v>0</v>
      </c>
      <c r="D63" s="4" t="s">
        <v>0</v>
      </c>
    </row>
    <row r="64" spans="1:7" ht="12.75" customHeight="1" x14ac:dyDescent="0.2">
      <c r="A64" s="4"/>
      <c r="B64" s="4"/>
      <c r="C64" s="4"/>
      <c r="D64" s="4"/>
    </row>
    <row r="65" spans="1:4" ht="12.75" customHeight="1" x14ac:dyDescent="0.2">
      <c r="A65" t="s">
        <v>0</v>
      </c>
      <c r="B65" s="39" t="s">
        <v>17</v>
      </c>
      <c r="C65" s="11"/>
      <c r="D65" s="39" t="s">
        <v>0</v>
      </c>
    </row>
    <row r="66" spans="1:4" ht="12.75" customHeight="1" x14ac:dyDescent="0.2">
      <c r="B66" s="39" t="s">
        <v>0</v>
      </c>
      <c r="C66" s="11"/>
      <c r="D66" s="39" t="s">
        <v>0</v>
      </c>
    </row>
    <row r="67" spans="1:4" ht="12.75" customHeight="1" x14ac:dyDescent="0.2">
      <c r="C67" s="11"/>
    </row>
    <row r="68" spans="1:4" ht="12.75" customHeight="1" x14ac:dyDescent="0.2">
      <c r="C68" s="11"/>
    </row>
    <row r="69" spans="1:4" ht="12.75" customHeight="1" x14ac:dyDescent="0.2">
      <c r="C69" s="11"/>
    </row>
    <row r="70" spans="1:4" ht="12.75" customHeight="1" x14ac:dyDescent="0.2">
      <c r="C70" s="11"/>
    </row>
    <row r="71" spans="1:4" ht="12.75" customHeight="1" x14ac:dyDescent="0.2">
      <c r="C71" s="11"/>
    </row>
    <row r="72" spans="1:4" ht="12.75" customHeight="1" x14ac:dyDescent="0.2">
      <c r="C72" s="11"/>
    </row>
    <row r="73" spans="1:4" ht="12.75" customHeight="1" x14ac:dyDescent="0.2">
      <c r="C73" s="11"/>
    </row>
    <row r="74" spans="1:4" ht="12.75" customHeight="1" x14ac:dyDescent="0.2">
      <c r="C74" s="11"/>
    </row>
    <row r="75" spans="1:4" ht="12.75" customHeight="1" x14ac:dyDescent="0.2">
      <c r="C75" s="11"/>
    </row>
    <row r="76" spans="1:4" ht="12.75" customHeight="1" x14ac:dyDescent="0.2">
      <c r="C76" s="11"/>
    </row>
    <row r="77" spans="1:4" ht="12.75" customHeight="1" x14ac:dyDescent="0.2">
      <c r="C77" s="11"/>
    </row>
    <row r="78" spans="1:4" ht="12.75" customHeight="1" x14ac:dyDescent="0.2">
      <c r="C78" s="11"/>
    </row>
    <row r="79" spans="1:4" ht="12.75" customHeight="1" x14ac:dyDescent="0.2">
      <c r="C79" s="11"/>
    </row>
    <row r="80" spans="1:4" ht="12.75" customHeight="1" x14ac:dyDescent="0.2">
      <c r="C80" s="11"/>
    </row>
    <row r="81" spans="3:3" ht="12.75" customHeight="1" x14ac:dyDescent="0.2">
      <c r="C81" s="11"/>
    </row>
    <row r="82" spans="3:3" ht="12.75" customHeight="1" x14ac:dyDescent="0.2">
      <c r="C82" s="11"/>
    </row>
    <row r="83" spans="3:3" ht="12.75" customHeight="1" x14ac:dyDescent="0.2">
      <c r="C83" s="11"/>
    </row>
    <row r="84" spans="3:3" ht="12.75" customHeight="1" x14ac:dyDescent="0.2">
      <c r="C84" s="11"/>
    </row>
    <row r="85" spans="3:3" ht="12.75" customHeight="1" x14ac:dyDescent="0.2">
      <c r="C85" s="11"/>
    </row>
    <row r="86" spans="3:3" ht="12.75" customHeight="1" x14ac:dyDescent="0.2">
      <c r="C86" s="11"/>
    </row>
    <row r="87" spans="3:3" ht="12.75" customHeight="1" x14ac:dyDescent="0.2">
      <c r="C87" s="11"/>
    </row>
    <row r="88" spans="3:3" ht="12.75" customHeight="1" x14ac:dyDescent="0.2">
      <c r="C88" s="11"/>
    </row>
    <row r="89" spans="3:3" ht="12.75" customHeight="1" x14ac:dyDescent="0.2">
      <c r="C89" s="11"/>
    </row>
    <row r="90" spans="3:3" ht="12.75" customHeight="1" x14ac:dyDescent="0.2">
      <c r="C90" s="11"/>
    </row>
  </sheetData>
  <mergeCells count="4">
    <mergeCell ref="A18:G18"/>
    <mergeCell ref="A46:G46"/>
    <mergeCell ref="A1:G1"/>
    <mergeCell ref="A2:G2"/>
  </mergeCells>
  <phoneticPr fontId="10" type="noConversion"/>
  <printOptions horizontalCentered="1" verticalCentered="1"/>
  <pageMargins left="0.47244094488188981" right="0.47244094488188981" top="0.78740157480314965" bottom="0.78740157480314965" header="0.51181102362204722" footer="0.51181102362204722"/>
  <pageSetup paperSize="9" orientation="portrait" horizontalDpi="300" verticalDpi="300" r:id="rId1"/>
  <headerFooter alignWithMargins="0">
    <oddFooter>&amp;C1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539"/>
  <sheetViews>
    <sheetView workbookViewId="0">
      <selection activeCell="N1" sqref="N1"/>
    </sheetView>
  </sheetViews>
  <sheetFormatPr defaultRowHeight="12.75" x14ac:dyDescent="0.2"/>
  <cols>
    <col min="1" max="1" width="7.85546875" customWidth="1"/>
    <col min="2" max="2" width="4.42578125" customWidth="1"/>
    <col min="3" max="3" width="32.140625" customWidth="1"/>
    <col min="4" max="4" width="7.85546875" style="77" customWidth="1"/>
    <col min="5" max="5" width="10.28515625" style="77" customWidth="1"/>
    <col min="6" max="6" width="9.7109375" style="77" customWidth="1"/>
    <col min="7" max="7" width="9.7109375" customWidth="1"/>
    <col min="8" max="8" width="9.140625" style="77"/>
    <col min="9" max="9" width="10.28515625" style="77" customWidth="1"/>
    <col min="10" max="10" width="11.140625" style="77" customWidth="1"/>
    <col min="12" max="12" width="9.85546875" customWidth="1"/>
    <col min="13" max="13" width="8.28515625" customWidth="1"/>
  </cols>
  <sheetData>
    <row r="1" spans="1:16" x14ac:dyDescent="0.2">
      <c r="A1" s="540">
        <v>10</v>
      </c>
      <c r="B1" s="550" t="s">
        <v>411</v>
      </c>
      <c r="C1" s="550"/>
      <c r="D1" s="550"/>
      <c r="E1" s="550"/>
      <c r="F1" s="550"/>
      <c r="G1" s="550"/>
      <c r="H1" s="550"/>
      <c r="I1" s="550"/>
      <c r="J1" s="550"/>
      <c r="K1" s="550"/>
      <c r="L1" s="550"/>
      <c r="M1" s="550"/>
    </row>
    <row r="2" spans="1:16" x14ac:dyDescent="0.2">
      <c r="A2" s="540"/>
      <c r="P2" s="158"/>
    </row>
    <row r="3" spans="1:16" s="16" customFormat="1" x14ac:dyDescent="0.2">
      <c r="A3" s="540"/>
      <c r="B3" s="142" t="s">
        <v>0</v>
      </c>
      <c r="C3" s="159"/>
      <c r="D3" s="123"/>
      <c r="E3" s="123"/>
      <c r="F3" s="123"/>
      <c r="G3" s="123"/>
      <c r="H3" s="122"/>
      <c r="I3" s="123"/>
      <c r="J3" s="123"/>
      <c r="K3" s="123"/>
      <c r="L3" s="160"/>
      <c r="M3" s="161"/>
    </row>
    <row r="4" spans="1:16" s="16" customFormat="1" x14ac:dyDescent="0.2">
      <c r="A4" s="540"/>
      <c r="B4" s="29"/>
      <c r="C4"/>
      <c r="D4" s="155" t="s">
        <v>0</v>
      </c>
      <c r="E4" s="549" t="s">
        <v>372</v>
      </c>
      <c r="F4" s="549"/>
      <c r="G4" s="143"/>
      <c r="H4" s="155" t="s">
        <v>0</v>
      </c>
      <c r="I4" s="549" t="s">
        <v>373</v>
      </c>
      <c r="J4" s="549"/>
      <c r="K4" s="143"/>
      <c r="L4" s="163" t="s">
        <v>67</v>
      </c>
      <c r="M4" s="164"/>
    </row>
    <row r="5" spans="1:16" s="16" customFormat="1" x14ac:dyDescent="0.2">
      <c r="A5" s="540"/>
      <c r="B5" s="13" t="s">
        <v>79</v>
      </c>
      <c r="C5" s="31" t="s">
        <v>80</v>
      </c>
      <c r="D5" s="144" t="s">
        <v>2</v>
      </c>
      <c r="E5" s="144" t="s">
        <v>26</v>
      </c>
      <c r="F5" s="144" t="s">
        <v>28</v>
      </c>
      <c r="G5" s="139" t="s">
        <v>29</v>
      </c>
      <c r="H5" s="138" t="s">
        <v>2</v>
      </c>
      <c r="I5" s="144" t="s">
        <v>26</v>
      </c>
      <c r="J5" s="144" t="s">
        <v>28</v>
      </c>
      <c r="K5" s="139" t="s">
        <v>29</v>
      </c>
      <c r="L5" s="165" t="s">
        <v>2</v>
      </c>
      <c r="M5" s="166" t="s">
        <v>5</v>
      </c>
    </row>
    <row r="6" spans="1:16" x14ac:dyDescent="0.2">
      <c r="A6" s="540"/>
      <c r="B6" s="1">
        <v>1</v>
      </c>
      <c r="C6" s="167" t="s">
        <v>377</v>
      </c>
      <c r="D6" s="61">
        <v>140440</v>
      </c>
      <c r="E6" s="61">
        <v>5931397.7199999997</v>
      </c>
      <c r="F6" s="61">
        <v>7698017.6200000001</v>
      </c>
      <c r="G6" s="136">
        <v>54.813568926231845</v>
      </c>
      <c r="H6" s="61">
        <v>1603355</v>
      </c>
      <c r="I6" s="61">
        <v>71343720.459999993</v>
      </c>
      <c r="J6" s="61">
        <v>88883546.659999996</v>
      </c>
      <c r="K6" s="168">
        <v>55.435974353776921</v>
      </c>
      <c r="L6" s="169">
        <v>1462915</v>
      </c>
      <c r="M6" s="136">
        <v>1041.6654799202506</v>
      </c>
      <c r="O6" t="s">
        <v>0</v>
      </c>
    </row>
    <row r="7" spans="1:16" x14ac:dyDescent="0.2">
      <c r="A7" s="540"/>
      <c r="B7" s="1">
        <v>2</v>
      </c>
      <c r="C7" s="167" t="s">
        <v>384</v>
      </c>
      <c r="D7" s="61">
        <v>6103349</v>
      </c>
      <c r="E7" s="61">
        <v>177672121.86000001</v>
      </c>
      <c r="F7" s="61">
        <v>231591534.46000001</v>
      </c>
      <c r="G7" s="136">
        <v>37.944992898161324</v>
      </c>
      <c r="H7" s="61">
        <v>6932449</v>
      </c>
      <c r="I7" s="61">
        <v>201734847.43000001</v>
      </c>
      <c r="J7" s="61">
        <v>265260640.03</v>
      </c>
      <c r="K7" s="168">
        <v>38.263626610163307</v>
      </c>
      <c r="L7" s="169">
        <v>829100</v>
      </c>
      <c r="M7" s="136">
        <v>13.584345250451843</v>
      </c>
    </row>
    <row r="8" spans="1:16" x14ac:dyDescent="0.2">
      <c r="A8" s="540"/>
      <c r="B8" s="1">
        <v>3</v>
      </c>
      <c r="C8" s="167" t="s">
        <v>397</v>
      </c>
      <c r="D8" s="61">
        <v>5280896</v>
      </c>
      <c r="E8" s="61">
        <v>59712294.75</v>
      </c>
      <c r="F8" s="61">
        <v>81006633.25</v>
      </c>
      <c r="G8" s="136">
        <v>15.339562311016918</v>
      </c>
      <c r="H8" s="61">
        <v>6040540</v>
      </c>
      <c r="I8" s="61">
        <v>69531309.549999997</v>
      </c>
      <c r="J8" s="61">
        <v>94554945.349999994</v>
      </c>
      <c r="K8" s="168">
        <v>15.653392800974746</v>
      </c>
      <c r="L8" s="169">
        <v>759644</v>
      </c>
      <c r="M8" s="136">
        <v>14.384755920207478</v>
      </c>
    </row>
    <row r="9" spans="1:16" x14ac:dyDescent="0.2">
      <c r="A9" s="540"/>
      <c r="B9" s="1">
        <v>4</v>
      </c>
      <c r="C9" s="167" t="s">
        <v>412</v>
      </c>
      <c r="D9" s="61">
        <v>3691363</v>
      </c>
      <c r="E9" s="61">
        <v>60654745.579999998</v>
      </c>
      <c r="F9" s="61">
        <v>78900993.280000001</v>
      </c>
      <c r="G9" s="136">
        <v>21.374487765088396</v>
      </c>
      <c r="H9" s="61">
        <v>4094219</v>
      </c>
      <c r="I9" s="61">
        <v>45932933.240000002</v>
      </c>
      <c r="J9" s="61">
        <v>64965764.539999999</v>
      </c>
      <c r="K9" s="168">
        <v>15.867681855806932</v>
      </c>
      <c r="L9" s="169">
        <v>402856</v>
      </c>
      <c r="M9" s="136">
        <v>10.913475591536242</v>
      </c>
    </row>
    <row r="10" spans="1:16" x14ac:dyDescent="0.2">
      <c r="A10" s="540"/>
      <c r="B10" s="1">
        <v>5</v>
      </c>
      <c r="C10" s="167" t="s">
        <v>387</v>
      </c>
      <c r="D10" s="61">
        <v>331371</v>
      </c>
      <c r="E10" s="61">
        <v>13573742.960000001</v>
      </c>
      <c r="F10" s="61">
        <v>15965648.460000001</v>
      </c>
      <c r="G10" s="136">
        <v>48.180584480838704</v>
      </c>
      <c r="H10" s="61">
        <v>717141</v>
      </c>
      <c r="I10" s="61">
        <v>28962831.309999999</v>
      </c>
      <c r="J10" s="61">
        <v>34019970.710000001</v>
      </c>
      <c r="K10" s="168">
        <v>47.438329017585104</v>
      </c>
      <c r="L10" s="169">
        <v>385770</v>
      </c>
      <c r="M10" s="136">
        <v>116.41634301130756</v>
      </c>
    </row>
    <row r="11" spans="1:16" x14ac:dyDescent="0.2">
      <c r="A11" s="540"/>
      <c r="B11" s="1">
        <v>6</v>
      </c>
      <c r="C11" s="167" t="s">
        <v>380</v>
      </c>
      <c r="D11" s="61">
        <v>24208</v>
      </c>
      <c r="E11" s="61">
        <v>2433136.21</v>
      </c>
      <c r="F11" s="61">
        <v>2874523.01</v>
      </c>
      <c r="G11" s="136">
        <v>118.7426887805684</v>
      </c>
      <c r="H11" s="61">
        <v>406640</v>
      </c>
      <c r="I11" s="61">
        <v>33170737.52</v>
      </c>
      <c r="J11" s="61">
        <v>38450655.920000002</v>
      </c>
      <c r="K11" s="168">
        <v>94.556993704505217</v>
      </c>
      <c r="L11" s="169">
        <v>382432</v>
      </c>
      <c r="M11" s="136">
        <v>1579.7752808988764</v>
      </c>
    </row>
    <row r="12" spans="1:16" x14ac:dyDescent="0.2">
      <c r="A12" s="540"/>
      <c r="B12" s="1">
        <v>7</v>
      </c>
      <c r="C12" s="167" t="s">
        <v>404</v>
      </c>
      <c r="D12" s="61">
        <v>1473521</v>
      </c>
      <c r="E12" s="61">
        <v>45534522.43</v>
      </c>
      <c r="F12" s="61">
        <v>75782152.430000007</v>
      </c>
      <c r="G12" s="136">
        <v>51.429299229532532</v>
      </c>
      <c r="H12" s="61">
        <v>1810218</v>
      </c>
      <c r="I12" s="61">
        <v>53431087.189999998</v>
      </c>
      <c r="J12" s="61">
        <v>90969281.290000007</v>
      </c>
      <c r="K12" s="168">
        <v>50.253218833311792</v>
      </c>
      <c r="L12" s="169">
        <v>336697</v>
      </c>
      <c r="M12" s="136">
        <v>22.849827046916875</v>
      </c>
    </row>
    <row r="13" spans="1:16" x14ac:dyDescent="0.2">
      <c r="A13" s="540"/>
      <c r="B13" s="1">
        <v>8</v>
      </c>
      <c r="C13" s="167" t="s">
        <v>413</v>
      </c>
      <c r="D13" s="61">
        <v>7485726</v>
      </c>
      <c r="E13" s="61">
        <v>302362304.26999998</v>
      </c>
      <c r="F13" s="61">
        <v>418681081.37</v>
      </c>
      <c r="G13" s="136">
        <v>55.930591283998375</v>
      </c>
      <c r="H13" s="61">
        <v>7806237</v>
      </c>
      <c r="I13" s="61">
        <v>287914893.42000002</v>
      </c>
      <c r="J13" s="61">
        <v>392284843.92000002</v>
      </c>
      <c r="K13" s="168">
        <v>50.252745839000276</v>
      </c>
      <c r="L13" s="169">
        <v>320511</v>
      </c>
      <c r="M13" s="136">
        <v>4.2816287959244033</v>
      </c>
    </row>
    <row r="14" spans="1:16" x14ac:dyDescent="0.2">
      <c r="A14" s="540"/>
      <c r="B14" s="1">
        <v>9</v>
      </c>
      <c r="C14" s="167" t="s">
        <v>408</v>
      </c>
      <c r="D14" s="61">
        <v>765130</v>
      </c>
      <c r="E14" s="61">
        <v>18646424.800000001</v>
      </c>
      <c r="F14" s="61">
        <v>26977702.5</v>
      </c>
      <c r="G14" s="136">
        <v>35.258978866336442</v>
      </c>
      <c r="H14" s="61">
        <v>1044909</v>
      </c>
      <c r="I14" s="61">
        <v>25320207.34</v>
      </c>
      <c r="J14" s="61">
        <v>36940004.039999999</v>
      </c>
      <c r="K14" s="168">
        <v>35.352364693958997</v>
      </c>
      <c r="L14" s="169">
        <v>279779</v>
      </c>
      <c r="M14" s="136">
        <v>36.566204435847503</v>
      </c>
    </row>
    <row r="15" spans="1:16" x14ac:dyDescent="0.2">
      <c r="A15" s="540"/>
      <c r="B15" s="1">
        <v>10</v>
      </c>
      <c r="C15" s="167" t="s">
        <v>414</v>
      </c>
      <c r="D15" s="61">
        <v>3368028</v>
      </c>
      <c r="E15" s="61">
        <v>32770592.23</v>
      </c>
      <c r="F15" s="61">
        <v>47197155.43</v>
      </c>
      <c r="G15" s="136">
        <v>14.013290694139123</v>
      </c>
      <c r="H15" s="61">
        <v>3591938</v>
      </c>
      <c r="I15" s="61">
        <v>31498249.129999999</v>
      </c>
      <c r="J15" s="61">
        <v>47265706.229999997</v>
      </c>
      <c r="K15" s="168">
        <v>13.158831313346722</v>
      </c>
      <c r="L15" s="169">
        <v>223910</v>
      </c>
      <c r="M15" s="136">
        <v>6.6481038756209863</v>
      </c>
    </row>
    <row r="16" spans="1:16" x14ac:dyDescent="0.2">
      <c r="A16" s="540"/>
      <c r="B16" s="1">
        <v>11</v>
      </c>
      <c r="C16" s="167" t="s">
        <v>415</v>
      </c>
      <c r="D16" s="61">
        <v>3712467</v>
      </c>
      <c r="E16" s="61">
        <v>43688032.68</v>
      </c>
      <c r="F16" s="61">
        <v>61495985.979999997</v>
      </c>
      <c r="G16" s="136">
        <v>16.564722590126728</v>
      </c>
      <c r="H16" s="61">
        <v>3933326</v>
      </c>
      <c r="I16" s="61">
        <v>39508138.460000001</v>
      </c>
      <c r="J16" s="61">
        <v>58830008.159999996</v>
      </c>
      <c r="K16" s="168">
        <v>14.956809621170478</v>
      </c>
      <c r="L16" s="169">
        <v>220859</v>
      </c>
      <c r="M16" s="136">
        <v>5.9491168541026767</v>
      </c>
    </row>
    <row r="17" spans="1:13" x14ac:dyDescent="0.2">
      <c r="A17" s="540"/>
      <c r="B17" s="1">
        <v>12</v>
      </c>
      <c r="C17" s="167" t="s">
        <v>389</v>
      </c>
      <c r="D17" s="61">
        <v>185</v>
      </c>
      <c r="E17" s="61">
        <v>17177.53</v>
      </c>
      <c r="F17" s="61">
        <v>19220.73</v>
      </c>
      <c r="G17" s="136">
        <v>103.89583783783783</v>
      </c>
      <c r="H17" s="61">
        <v>173883</v>
      </c>
      <c r="I17" s="61">
        <v>14968357.300000001</v>
      </c>
      <c r="J17" s="61">
        <v>16676430.5</v>
      </c>
      <c r="K17" s="168">
        <v>95.906043143953113</v>
      </c>
      <c r="L17" s="169">
        <v>173698</v>
      </c>
      <c r="M17" s="136">
        <v>93890.810810810814</v>
      </c>
    </row>
    <row r="18" spans="1:13" x14ac:dyDescent="0.2">
      <c r="A18" s="540"/>
      <c r="B18" s="1">
        <v>13</v>
      </c>
      <c r="C18" s="167" t="s">
        <v>398</v>
      </c>
      <c r="D18" s="61">
        <v>1788888</v>
      </c>
      <c r="E18" s="61">
        <v>119232271.72</v>
      </c>
      <c r="F18" s="61">
        <v>132748606.62</v>
      </c>
      <c r="G18" s="136">
        <v>74.20733249929566</v>
      </c>
      <c r="H18" s="61">
        <v>1959807</v>
      </c>
      <c r="I18" s="61">
        <v>129001764.39</v>
      </c>
      <c r="J18" s="61">
        <v>144207429.49000001</v>
      </c>
      <c r="K18" s="168">
        <v>73.582464747804252</v>
      </c>
      <c r="L18" s="169">
        <v>170919</v>
      </c>
      <c r="M18" s="136">
        <v>9.554483008438762</v>
      </c>
    </row>
    <row r="19" spans="1:13" x14ac:dyDescent="0.2">
      <c r="A19" s="540"/>
      <c r="B19" s="1">
        <v>14</v>
      </c>
      <c r="C19" s="167" t="s">
        <v>416</v>
      </c>
      <c r="D19" s="61">
        <v>1811321</v>
      </c>
      <c r="E19" s="61">
        <v>29535341.280000001</v>
      </c>
      <c r="F19" s="61">
        <v>38442062.979999997</v>
      </c>
      <c r="G19" s="136">
        <v>21.223219396230704</v>
      </c>
      <c r="H19" s="61">
        <v>1976841</v>
      </c>
      <c r="I19" s="61">
        <v>27886390.57</v>
      </c>
      <c r="J19" s="61">
        <v>37828645.170000002</v>
      </c>
      <c r="K19" s="168">
        <v>19.135906817999022</v>
      </c>
      <c r="L19" s="169">
        <v>165520</v>
      </c>
      <c r="M19" s="136">
        <v>9.138082095884716</v>
      </c>
    </row>
    <row r="20" spans="1:13" x14ac:dyDescent="0.2">
      <c r="A20" s="540"/>
      <c r="B20" s="1">
        <v>15</v>
      </c>
      <c r="C20" s="167" t="s">
        <v>402</v>
      </c>
      <c r="D20" s="61">
        <v>476482</v>
      </c>
      <c r="E20" s="61">
        <v>38181160.350000001</v>
      </c>
      <c r="F20" s="61">
        <v>45590268.049999997</v>
      </c>
      <c r="G20" s="136">
        <v>95.680987004755679</v>
      </c>
      <c r="H20" s="61">
        <v>640994</v>
      </c>
      <c r="I20" s="61">
        <v>47303750.030000001</v>
      </c>
      <c r="J20" s="61">
        <v>57426616.43</v>
      </c>
      <c r="K20" s="168">
        <v>89.589943790425494</v>
      </c>
      <c r="L20" s="169">
        <v>164512</v>
      </c>
      <c r="M20" s="136">
        <v>34.526382948359014</v>
      </c>
    </row>
    <row r="21" spans="1:13" ht="15.75" customHeight="1" x14ac:dyDescent="0.2">
      <c r="A21" s="540"/>
      <c r="B21" s="170">
        <v>16</v>
      </c>
      <c r="C21" s="167" t="s">
        <v>417</v>
      </c>
      <c r="D21" s="188">
        <v>2585928</v>
      </c>
      <c r="E21" s="188">
        <v>11627927.369999999</v>
      </c>
      <c r="F21" s="188">
        <v>24375451.77</v>
      </c>
      <c r="G21" s="171">
        <v>9.4261912048595313</v>
      </c>
      <c r="H21" s="188">
        <v>2745920</v>
      </c>
      <c r="I21" s="188">
        <v>11516255.92</v>
      </c>
      <c r="J21" s="188">
        <v>25282282.82</v>
      </c>
      <c r="K21" s="172">
        <v>9.2072175518587578</v>
      </c>
      <c r="L21" s="173">
        <v>159992</v>
      </c>
      <c r="M21" s="171">
        <v>6.187024542059949</v>
      </c>
    </row>
    <row r="22" spans="1:13" x14ac:dyDescent="0.2">
      <c r="A22" s="540"/>
      <c r="B22" s="1">
        <v>17</v>
      </c>
      <c r="C22" s="167" t="s">
        <v>401</v>
      </c>
      <c r="D22" s="61">
        <v>3073132</v>
      </c>
      <c r="E22" s="61">
        <v>172971038</v>
      </c>
      <c r="F22" s="61">
        <v>218775652.30000001</v>
      </c>
      <c r="G22" s="136">
        <v>71.189799950018426</v>
      </c>
      <c r="H22" s="61">
        <v>3232265</v>
      </c>
      <c r="I22" s="61">
        <v>182364895.00999999</v>
      </c>
      <c r="J22" s="61">
        <v>231096088.11000001</v>
      </c>
      <c r="K22" s="168">
        <v>71.496640315691948</v>
      </c>
      <c r="L22" s="169">
        <v>159133</v>
      </c>
      <c r="M22" s="136">
        <v>5.1782025633783384</v>
      </c>
    </row>
    <row r="23" spans="1:13" x14ac:dyDescent="0.2">
      <c r="A23" s="540"/>
      <c r="B23" s="1">
        <v>18</v>
      </c>
      <c r="C23" s="167" t="s">
        <v>418</v>
      </c>
      <c r="D23" s="61">
        <v>1225584</v>
      </c>
      <c r="E23" s="61">
        <v>24090526.699999999</v>
      </c>
      <c r="F23" s="61">
        <v>30699545.800000001</v>
      </c>
      <c r="G23" s="136">
        <v>25.048912028877663</v>
      </c>
      <c r="H23" s="61">
        <v>1379320</v>
      </c>
      <c r="I23" s="61">
        <v>20681149.359999999</v>
      </c>
      <c r="J23" s="61">
        <v>27459628.66</v>
      </c>
      <c r="K23" s="168">
        <v>19.908091421860046</v>
      </c>
      <c r="L23" s="169">
        <v>153736</v>
      </c>
      <c r="M23" s="136">
        <v>12.543897439914359</v>
      </c>
    </row>
    <row r="24" spans="1:13" x14ac:dyDescent="0.2">
      <c r="A24" s="540"/>
      <c r="B24" s="1">
        <v>19</v>
      </c>
      <c r="C24" s="167" t="s">
        <v>419</v>
      </c>
      <c r="D24" s="61">
        <v>1339792</v>
      </c>
      <c r="E24" s="61">
        <v>16810747.379999999</v>
      </c>
      <c r="F24" s="61">
        <v>24009744.780000001</v>
      </c>
      <c r="G24" s="136">
        <v>17.92050167488685</v>
      </c>
      <c r="H24" s="61">
        <v>1490674</v>
      </c>
      <c r="I24" s="61">
        <v>16336673.07</v>
      </c>
      <c r="J24" s="61">
        <v>23928680.870000001</v>
      </c>
      <c r="K24" s="168">
        <v>16.052256140510938</v>
      </c>
      <c r="L24" s="169">
        <v>150882</v>
      </c>
      <c r="M24" s="136">
        <v>11.2615988153385</v>
      </c>
    </row>
    <row r="25" spans="1:13" x14ac:dyDescent="0.2">
      <c r="A25" s="540"/>
      <c r="B25" s="1">
        <v>20</v>
      </c>
      <c r="C25" s="167" t="s">
        <v>420</v>
      </c>
      <c r="D25" s="61">
        <v>2583905</v>
      </c>
      <c r="E25" s="61">
        <v>83617802.230000004</v>
      </c>
      <c r="F25" s="61">
        <v>99134138.129999995</v>
      </c>
      <c r="G25" s="136">
        <v>38.366015054733047</v>
      </c>
      <c r="H25" s="61">
        <v>2733368</v>
      </c>
      <c r="I25" s="61">
        <v>83857687.109999999</v>
      </c>
      <c r="J25" s="61">
        <v>99956916.310000002</v>
      </c>
      <c r="K25" s="168">
        <v>36.569139724325446</v>
      </c>
      <c r="L25" s="169">
        <v>149463</v>
      </c>
      <c r="M25" s="136">
        <v>5.7843844878197919</v>
      </c>
    </row>
    <row r="26" spans="1:13" x14ac:dyDescent="0.2">
      <c r="A26" s="540"/>
      <c r="B26" s="1">
        <v>21</v>
      </c>
      <c r="C26" s="167" t="s">
        <v>421</v>
      </c>
      <c r="D26" s="61">
        <v>1715329</v>
      </c>
      <c r="E26" s="61">
        <v>18019753.079999998</v>
      </c>
      <c r="F26" s="61">
        <v>25392298.579999998</v>
      </c>
      <c r="G26" s="136">
        <v>14.803165212038039</v>
      </c>
      <c r="H26" s="61">
        <v>1864352</v>
      </c>
      <c r="I26" s="61">
        <v>16304512.890000001</v>
      </c>
      <c r="J26" s="61">
        <v>24472578.289999999</v>
      </c>
      <c r="K26" s="168">
        <v>13.126586765803882</v>
      </c>
      <c r="L26" s="169">
        <v>149023</v>
      </c>
      <c r="M26" s="136">
        <v>8.6877211310483293</v>
      </c>
    </row>
    <row r="27" spans="1:13" x14ac:dyDescent="0.2">
      <c r="A27" s="540"/>
      <c r="B27" s="1">
        <v>22</v>
      </c>
      <c r="C27" s="167" t="s">
        <v>422</v>
      </c>
      <c r="D27" s="61">
        <v>2774691</v>
      </c>
      <c r="E27" s="61">
        <v>29584823.140000001</v>
      </c>
      <c r="F27" s="61">
        <v>41597832.740000002</v>
      </c>
      <c r="G27" s="136">
        <v>14.991879362422699</v>
      </c>
      <c r="H27" s="61">
        <v>2921958</v>
      </c>
      <c r="I27" s="61">
        <v>30397538.129999999</v>
      </c>
      <c r="J27" s="61">
        <v>43232320.229999997</v>
      </c>
      <c r="K27" s="168">
        <v>14.79566791514457</v>
      </c>
      <c r="L27" s="169">
        <v>147267</v>
      </c>
      <c r="M27" s="136">
        <v>5.3075099173205231</v>
      </c>
    </row>
    <row r="28" spans="1:13" x14ac:dyDescent="0.2">
      <c r="A28" s="540"/>
      <c r="B28" s="1">
        <v>23</v>
      </c>
      <c r="C28" s="167" t="s">
        <v>423</v>
      </c>
      <c r="D28" s="61">
        <v>909752</v>
      </c>
      <c r="E28" s="61">
        <v>15577719.84</v>
      </c>
      <c r="F28" s="61">
        <v>19216870.739999998</v>
      </c>
      <c r="G28" s="136">
        <v>21.123197025123329</v>
      </c>
      <c r="H28" s="61">
        <v>1050154</v>
      </c>
      <c r="I28" s="61">
        <v>18120148.059999999</v>
      </c>
      <c r="J28" s="61">
        <v>22398548.66</v>
      </c>
      <c r="K28" s="168">
        <v>21.328822877406552</v>
      </c>
      <c r="L28" s="169">
        <v>140402</v>
      </c>
      <c r="M28" s="136">
        <v>15.432997124491072</v>
      </c>
    </row>
    <row r="29" spans="1:13" x14ac:dyDescent="0.2">
      <c r="A29" s="540"/>
      <c r="B29" s="1">
        <v>24</v>
      </c>
      <c r="C29" s="167" t="s">
        <v>232</v>
      </c>
      <c r="D29" s="61">
        <v>1149205</v>
      </c>
      <c r="E29" s="61">
        <v>52913146.840000004</v>
      </c>
      <c r="F29" s="61">
        <v>59872228.140000001</v>
      </c>
      <c r="G29" s="136">
        <v>52.098823221270358</v>
      </c>
      <c r="H29" s="61">
        <v>1288119</v>
      </c>
      <c r="I29" s="61">
        <v>59577004</v>
      </c>
      <c r="J29" s="61">
        <v>67488346</v>
      </c>
      <c r="K29" s="168">
        <v>52.392943509101258</v>
      </c>
      <c r="L29" s="169">
        <v>138914</v>
      </c>
      <c r="M29" s="136">
        <v>12.087834633507512</v>
      </c>
    </row>
    <row r="30" spans="1:13" x14ac:dyDescent="0.2">
      <c r="A30" s="540"/>
      <c r="B30" s="1">
        <v>25</v>
      </c>
      <c r="C30" s="167" t="s">
        <v>424</v>
      </c>
      <c r="D30" s="61">
        <v>1905573</v>
      </c>
      <c r="E30" s="61">
        <v>56192470.520000003</v>
      </c>
      <c r="F30" s="61">
        <v>66831876.719999999</v>
      </c>
      <c r="G30" s="136">
        <v>35.071800828412243</v>
      </c>
      <c r="H30" s="61">
        <v>2043377</v>
      </c>
      <c r="I30" s="61">
        <v>51331593.869999997</v>
      </c>
      <c r="J30" s="61">
        <v>62574966.770000003</v>
      </c>
      <c r="K30" s="168">
        <v>30.62330973188012</v>
      </c>
      <c r="L30" s="169">
        <v>137804</v>
      </c>
      <c r="M30" s="136">
        <v>7.2316305909036291</v>
      </c>
    </row>
    <row r="31" spans="1:13" x14ac:dyDescent="0.2">
      <c r="A31" s="540"/>
      <c r="B31" s="1">
        <v>26</v>
      </c>
      <c r="C31" s="167" t="s">
        <v>425</v>
      </c>
      <c r="D31" s="61">
        <v>1933782</v>
      </c>
      <c r="E31" s="61">
        <v>12994967.039999999</v>
      </c>
      <c r="F31" s="61">
        <v>22605370.539999999</v>
      </c>
      <c r="G31" s="136">
        <v>11.68972021665317</v>
      </c>
      <c r="H31" s="61">
        <v>2068583</v>
      </c>
      <c r="I31" s="61">
        <v>12005053.74</v>
      </c>
      <c r="J31" s="61">
        <v>22377191.239999998</v>
      </c>
      <c r="K31" s="168">
        <v>10.817642434458756</v>
      </c>
      <c r="L31" s="169">
        <v>134801</v>
      </c>
      <c r="M31" s="136">
        <v>6.9708477998037006</v>
      </c>
    </row>
    <row r="32" spans="1:13" x14ac:dyDescent="0.2">
      <c r="A32" s="540"/>
      <c r="B32" s="1">
        <v>27</v>
      </c>
      <c r="C32" s="167" t="s">
        <v>426</v>
      </c>
      <c r="D32" s="61">
        <v>1644680</v>
      </c>
      <c r="E32" s="61">
        <v>20049243.640000001</v>
      </c>
      <c r="F32" s="61">
        <v>28074772.739999998</v>
      </c>
      <c r="G32" s="136">
        <v>17.070051766909064</v>
      </c>
      <c r="H32" s="61">
        <v>1777574</v>
      </c>
      <c r="I32" s="61">
        <v>15336053.220000001</v>
      </c>
      <c r="J32" s="61">
        <v>24139625.52</v>
      </c>
      <c r="K32" s="168">
        <v>13.580095973500962</v>
      </c>
      <c r="L32" s="169">
        <v>132894</v>
      </c>
      <c r="M32" s="136">
        <v>8.0802344529026922</v>
      </c>
    </row>
    <row r="33" spans="1:13" x14ac:dyDescent="0.2">
      <c r="A33" s="540"/>
      <c r="B33" s="1">
        <v>28</v>
      </c>
      <c r="C33" s="167" t="s">
        <v>427</v>
      </c>
      <c r="D33" s="61">
        <v>196631</v>
      </c>
      <c r="E33" s="61">
        <v>6032142.0199999996</v>
      </c>
      <c r="F33" s="61">
        <v>6937206.4199999999</v>
      </c>
      <c r="G33" s="136">
        <v>35.280329246151418</v>
      </c>
      <c r="H33" s="61">
        <v>329437</v>
      </c>
      <c r="I33" s="61">
        <v>10131219.279999999</v>
      </c>
      <c r="J33" s="61">
        <v>11657798.48</v>
      </c>
      <c r="K33" s="168">
        <v>35.387034486108121</v>
      </c>
      <c r="L33" s="169">
        <v>132806</v>
      </c>
      <c r="M33" s="136">
        <v>67.54072348714088</v>
      </c>
    </row>
    <row r="34" spans="1:13" x14ac:dyDescent="0.2">
      <c r="A34" s="540"/>
      <c r="B34" s="1">
        <v>29</v>
      </c>
      <c r="C34" s="167" t="s">
        <v>428</v>
      </c>
      <c r="D34" s="61">
        <v>2121969</v>
      </c>
      <c r="E34" s="61">
        <v>17374706.809999999</v>
      </c>
      <c r="F34" s="61">
        <v>27204994.309999999</v>
      </c>
      <c r="G34" s="136">
        <v>12.820637016846145</v>
      </c>
      <c r="H34" s="61">
        <v>2250517</v>
      </c>
      <c r="I34" s="61">
        <v>12697953.5</v>
      </c>
      <c r="J34" s="61">
        <v>23344764.899999999</v>
      </c>
      <c r="K34" s="168">
        <v>10.373067566252553</v>
      </c>
      <c r="L34" s="169">
        <v>128548</v>
      </c>
      <c r="M34" s="136">
        <v>6.0579584338885253</v>
      </c>
    </row>
    <row r="35" spans="1:13" x14ac:dyDescent="0.2">
      <c r="A35" s="540"/>
      <c r="B35" s="1">
        <v>30</v>
      </c>
      <c r="C35" s="167" t="s">
        <v>429</v>
      </c>
      <c r="D35" s="61">
        <v>752946</v>
      </c>
      <c r="E35" s="61">
        <v>31790414.329999998</v>
      </c>
      <c r="F35" s="61">
        <v>39329126.829999998</v>
      </c>
      <c r="G35" s="136">
        <v>52.233661949196886</v>
      </c>
      <c r="H35" s="61">
        <v>880573</v>
      </c>
      <c r="I35" s="61">
        <v>34060179.880000003</v>
      </c>
      <c r="J35" s="61">
        <v>42994850.780000001</v>
      </c>
      <c r="K35" s="168">
        <v>48.825992598001527</v>
      </c>
      <c r="L35" s="169">
        <v>127627</v>
      </c>
      <c r="M35" s="136">
        <v>16.950352349305263</v>
      </c>
    </row>
    <row r="36" spans="1:13" x14ac:dyDescent="0.2">
      <c r="A36" s="540"/>
      <c r="B36" s="1">
        <v>31</v>
      </c>
      <c r="C36" s="167" t="s">
        <v>407</v>
      </c>
      <c r="D36" s="61">
        <v>1582958</v>
      </c>
      <c r="E36" s="61">
        <v>80750619.579999998</v>
      </c>
      <c r="F36" s="61">
        <v>107049947.68000001</v>
      </c>
      <c r="G36" s="136">
        <v>67.626524317132862</v>
      </c>
      <c r="H36" s="61">
        <v>1710547</v>
      </c>
      <c r="I36" s="61">
        <v>87495064.689999998</v>
      </c>
      <c r="J36" s="61">
        <v>116429457.19</v>
      </c>
      <c r="K36" s="168">
        <v>68.065628825165277</v>
      </c>
      <c r="L36" s="169">
        <v>127589</v>
      </c>
      <c r="M36" s="136">
        <v>8.0601633145036065</v>
      </c>
    </row>
    <row r="37" spans="1:13" x14ac:dyDescent="0.2">
      <c r="A37" s="540"/>
      <c r="B37" s="1">
        <v>32</v>
      </c>
      <c r="C37" s="167" t="s">
        <v>406</v>
      </c>
      <c r="D37" s="61">
        <v>1117100</v>
      </c>
      <c r="E37" s="61">
        <v>65263922.630000003</v>
      </c>
      <c r="F37" s="61">
        <v>79521187.329999998</v>
      </c>
      <c r="G37" s="136">
        <v>71.185379402023088</v>
      </c>
      <c r="H37" s="61">
        <v>1242037</v>
      </c>
      <c r="I37" s="61">
        <v>72253440.109999999</v>
      </c>
      <c r="J37" s="61">
        <v>88511025.010000005</v>
      </c>
      <c r="K37" s="168">
        <v>71.262792501350603</v>
      </c>
      <c r="L37" s="169">
        <v>124937</v>
      </c>
      <c r="M37" s="136">
        <v>11.18404798138036</v>
      </c>
    </row>
    <row r="38" spans="1:13" x14ac:dyDescent="0.2">
      <c r="A38" s="540"/>
      <c r="B38" s="1">
        <v>33</v>
      </c>
      <c r="C38" s="167" t="s">
        <v>430</v>
      </c>
      <c r="D38" s="61">
        <v>2890738</v>
      </c>
      <c r="E38" s="61">
        <v>51069723.140000001</v>
      </c>
      <c r="F38" s="61">
        <v>64861967.039999999</v>
      </c>
      <c r="G38" s="136">
        <v>22.437857405271593</v>
      </c>
      <c r="H38" s="61">
        <v>3014076</v>
      </c>
      <c r="I38" s="61">
        <v>46083932.5</v>
      </c>
      <c r="J38" s="61">
        <v>60780857.5</v>
      </c>
      <c r="K38" s="168">
        <v>20.165668516653195</v>
      </c>
      <c r="L38" s="169">
        <v>123338</v>
      </c>
      <c r="M38" s="136">
        <v>4.2666613162451936</v>
      </c>
    </row>
    <row r="39" spans="1:13" x14ac:dyDescent="0.2">
      <c r="A39" s="540"/>
      <c r="B39" s="1">
        <v>34</v>
      </c>
      <c r="C39" s="167" t="s">
        <v>431</v>
      </c>
      <c r="D39" s="61">
        <v>1474112</v>
      </c>
      <c r="E39" s="61">
        <v>8387753.4500000002</v>
      </c>
      <c r="F39" s="61">
        <v>14824046.449999999</v>
      </c>
      <c r="G39" s="136">
        <v>10.056255189564972</v>
      </c>
      <c r="H39" s="61">
        <v>1597391</v>
      </c>
      <c r="I39" s="61">
        <v>8505876.8000000007</v>
      </c>
      <c r="J39" s="61">
        <v>15651156.800000001</v>
      </c>
      <c r="K39" s="168">
        <v>9.7979497818630517</v>
      </c>
      <c r="L39" s="169">
        <v>123279</v>
      </c>
      <c r="M39" s="136">
        <v>8.3629330742847223</v>
      </c>
    </row>
    <row r="40" spans="1:13" x14ac:dyDescent="0.2">
      <c r="A40" s="540"/>
      <c r="B40" s="174">
        <v>35</v>
      </c>
      <c r="C40" s="175" t="s">
        <v>395</v>
      </c>
      <c r="D40" s="48">
        <v>864999</v>
      </c>
      <c r="E40" s="48">
        <v>85971265.659999996</v>
      </c>
      <c r="F40" s="48">
        <v>97643047.859999999</v>
      </c>
      <c r="G40" s="176">
        <v>112.88226675406561</v>
      </c>
      <c r="H40" s="48">
        <v>985241</v>
      </c>
      <c r="I40" s="48">
        <v>96990981.75</v>
      </c>
      <c r="J40" s="48">
        <v>110571042.45</v>
      </c>
      <c r="K40" s="177">
        <v>112.22740674616668</v>
      </c>
      <c r="L40" s="178">
        <v>120242</v>
      </c>
      <c r="M40" s="176">
        <v>13.900825318873199</v>
      </c>
    </row>
    <row r="41" spans="1:13" x14ac:dyDescent="0.2">
      <c r="A41" s="540"/>
      <c r="B41" s="103" t="s">
        <v>99</v>
      </c>
      <c r="C41" s="4"/>
      <c r="D41" s="39"/>
      <c r="E41" s="39"/>
      <c r="F41" s="39"/>
      <c r="G41" s="4"/>
      <c r="H41" s="39"/>
      <c r="I41" s="39"/>
      <c r="J41" s="39"/>
      <c r="K41" s="4"/>
      <c r="L41" s="39"/>
      <c r="M41" s="179"/>
    </row>
    <row r="42" spans="1:13" x14ac:dyDescent="0.2">
      <c r="A42" s="540"/>
      <c r="B42" s="103" t="s">
        <v>100</v>
      </c>
      <c r="D42"/>
      <c r="E42"/>
      <c r="F42"/>
      <c r="H42"/>
      <c r="I42"/>
      <c r="J42"/>
    </row>
    <row r="43" spans="1:13" x14ac:dyDescent="0.2">
      <c r="D43"/>
      <c r="E43"/>
      <c r="F43"/>
      <c r="H43"/>
      <c r="I43"/>
      <c r="J43"/>
    </row>
    <row r="44" spans="1:13" x14ac:dyDescent="0.2">
      <c r="D44"/>
      <c r="E44"/>
      <c r="F44"/>
      <c r="H44"/>
      <c r="I44"/>
      <c r="J44"/>
    </row>
    <row r="45" spans="1:13" x14ac:dyDescent="0.2">
      <c r="D45"/>
      <c r="E45"/>
      <c r="F45"/>
      <c r="H45"/>
      <c r="I45"/>
      <c r="J45"/>
    </row>
    <row r="46" spans="1:13" x14ac:dyDescent="0.2">
      <c r="D46"/>
      <c r="E46"/>
      <c r="F46"/>
      <c r="H46"/>
      <c r="I46"/>
      <c r="J46"/>
    </row>
    <row r="47" spans="1:13" x14ac:dyDescent="0.2">
      <c r="D47"/>
      <c r="E47"/>
      <c r="F47"/>
      <c r="H47"/>
      <c r="I47"/>
      <c r="J47"/>
    </row>
    <row r="48" spans="1:13" x14ac:dyDescent="0.2">
      <c r="D48"/>
      <c r="E48"/>
      <c r="F48"/>
      <c r="H48"/>
      <c r="I48"/>
      <c r="J48"/>
    </row>
    <row r="49" spans="4:10" x14ac:dyDescent="0.2">
      <c r="D49"/>
      <c r="E49"/>
      <c r="F49"/>
      <c r="H49"/>
      <c r="I49"/>
      <c r="J49"/>
    </row>
    <row r="50" spans="4:10" x14ac:dyDescent="0.2">
      <c r="D50"/>
      <c r="E50"/>
      <c r="F50"/>
      <c r="H50"/>
      <c r="I50"/>
      <c r="J50"/>
    </row>
    <row r="51" spans="4:10" x14ac:dyDescent="0.2">
      <c r="D51"/>
      <c r="E51"/>
      <c r="F51"/>
      <c r="H51"/>
      <c r="I51"/>
      <c r="J51"/>
    </row>
    <row r="52" spans="4:10" x14ac:dyDescent="0.2">
      <c r="D52"/>
      <c r="E52"/>
      <c r="F52"/>
      <c r="H52"/>
      <c r="I52"/>
      <c r="J52"/>
    </row>
    <row r="53" spans="4:10" x14ac:dyDescent="0.2">
      <c r="D53"/>
      <c r="E53"/>
      <c r="F53"/>
      <c r="H53"/>
      <c r="I53"/>
      <c r="J53"/>
    </row>
    <row r="54" spans="4:10" x14ac:dyDescent="0.2">
      <c r="D54"/>
      <c r="E54"/>
      <c r="F54"/>
      <c r="H54"/>
      <c r="I54"/>
      <c r="J54"/>
    </row>
    <row r="55" spans="4:10" x14ac:dyDescent="0.2">
      <c r="D55"/>
      <c r="E55"/>
      <c r="F55"/>
      <c r="H55"/>
      <c r="I55"/>
      <c r="J55"/>
    </row>
    <row r="56" spans="4:10" x14ac:dyDescent="0.2">
      <c r="D56"/>
      <c r="E56"/>
      <c r="F56"/>
      <c r="H56"/>
      <c r="I56"/>
      <c r="J56"/>
    </row>
    <row r="57" spans="4:10" x14ac:dyDescent="0.2">
      <c r="D57"/>
      <c r="E57"/>
      <c r="F57"/>
      <c r="H57"/>
      <c r="I57"/>
      <c r="J57"/>
    </row>
    <row r="58" spans="4:10" x14ac:dyDescent="0.2">
      <c r="D58"/>
      <c r="E58"/>
      <c r="F58"/>
      <c r="H58"/>
      <c r="I58"/>
      <c r="J58"/>
    </row>
    <row r="59" spans="4:10" x14ac:dyDescent="0.2">
      <c r="D59"/>
      <c r="E59"/>
      <c r="F59"/>
      <c r="H59"/>
      <c r="I59"/>
      <c r="J59"/>
    </row>
    <row r="60" spans="4:10" x14ac:dyDescent="0.2">
      <c r="D60"/>
      <c r="E60"/>
      <c r="F60"/>
      <c r="H60"/>
      <c r="I60"/>
      <c r="J60"/>
    </row>
    <row r="61" spans="4:10" x14ac:dyDescent="0.2">
      <c r="D61"/>
      <c r="E61"/>
      <c r="F61"/>
      <c r="H61"/>
      <c r="I61"/>
      <c r="J61"/>
    </row>
    <row r="62" spans="4:10" x14ac:dyDescent="0.2">
      <c r="D62"/>
      <c r="E62"/>
      <c r="F62"/>
      <c r="H62"/>
      <c r="I62"/>
      <c r="J62"/>
    </row>
    <row r="63" spans="4:10" x14ac:dyDescent="0.2">
      <c r="D63"/>
      <c r="E63"/>
      <c r="F63"/>
      <c r="H63"/>
      <c r="I63"/>
      <c r="J63"/>
    </row>
    <row r="64" spans="4:10" x14ac:dyDescent="0.2">
      <c r="D64"/>
      <c r="E64"/>
      <c r="F64"/>
      <c r="H64"/>
      <c r="I64"/>
      <c r="J64"/>
    </row>
    <row r="65" spans="4:10" x14ac:dyDescent="0.2">
      <c r="D65"/>
      <c r="E65"/>
      <c r="F65"/>
      <c r="H65"/>
      <c r="I65"/>
      <c r="J65"/>
    </row>
    <row r="66" spans="4:10" x14ac:dyDescent="0.2">
      <c r="D66"/>
      <c r="E66"/>
      <c r="F66"/>
      <c r="H66"/>
      <c r="I66"/>
      <c r="J66"/>
    </row>
    <row r="67" spans="4:10" x14ac:dyDescent="0.2">
      <c r="D67"/>
      <c r="E67"/>
      <c r="F67"/>
      <c r="H67"/>
      <c r="I67"/>
      <c r="J67"/>
    </row>
    <row r="68" spans="4:10" x14ac:dyDescent="0.2">
      <c r="D68"/>
      <c r="E68"/>
      <c r="F68"/>
      <c r="H68"/>
      <c r="I68"/>
      <c r="J68"/>
    </row>
    <row r="69" spans="4:10" x14ac:dyDescent="0.2">
      <c r="D69"/>
      <c r="E69"/>
      <c r="F69"/>
      <c r="H69"/>
      <c r="I69"/>
      <c r="J69"/>
    </row>
    <row r="70" spans="4:10" x14ac:dyDescent="0.2">
      <c r="D70"/>
      <c r="E70"/>
      <c r="F70"/>
      <c r="H70"/>
      <c r="I70"/>
      <c r="J70"/>
    </row>
    <row r="71" spans="4:10" x14ac:dyDescent="0.2">
      <c r="D71"/>
      <c r="E71"/>
      <c r="F71"/>
      <c r="H71"/>
      <c r="I71"/>
      <c r="J71"/>
    </row>
    <row r="72" spans="4:10" x14ac:dyDescent="0.2">
      <c r="D72"/>
      <c r="E72"/>
      <c r="F72"/>
      <c r="H72"/>
      <c r="I72"/>
      <c r="J72"/>
    </row>
    <row r="73" spans="4:10" x14ac:dyDescent="0.2">
      <c r="D73"/>
      <c r="E73"/>
      <c r="F73"/>
      <c r="H73"/>
      <c r="I73"/>
      <c r="J73"/>
    </row>
    <row r="74" spans="4:10" x14ac:dyDescent="0.2">
      <c r="D74"/>
      <c r="E74"/>
      <c r="F74"/>
      <c r="H74"/>
      <c r="I74"/>
      <c r="J74"/>
    </row>
    <row r="75" spans="4:10" x14ac:dyDescent="0.2">
      <c r="D75"/>
      <c r="E75"/>
      <c r="F75"/>
      <c r="H75"/>
      <c r="I75"/>
      <c r="J75"/>
    </row>
    <row r="76" spans="4:10" x14ac:dyDescent="0.2">
      <c r="D76"/>
      <c r="E76"/>
      <c r="F76"/>
      <c r="H76"/>
      <c r="I76"/>
      <c r="J76"/>
    </row>
    <row r="77" spans="4:10" x14ac:dyDescent="0.2">
      <c r="D77"/>
      <c r="E77"/>
      <c r="F77"/>
      <c r="H77"/>
      <c r="I77"/>
      <c r="J77"/>
    </row>
    <row r="78" spans="4:10" x14ac:dyDescent="0.2">
      <c r="D78"/>
      <c r="E78"/>
      <c r="F78"/>
      <c r="H78"/>
      <c r="I78"/>
      <c r="J78"/>
    </row>
    <row r="79" spans="4:10" x14ac:dyDescent="0.2">
      <c r="D79"/>
      <c r="E79"/>
      <c r="F79"/>
      <c r="H79"/>
      <c r="I79"/>
    </row>
    <row r="80" spans="4:10" x14ac:dyDescent="0.2">
      <c r="D80"/>
      <c r="E80"/>
      <c r="F80"/>
      <c r="H80"/>
      <c r="I80"/>
    </row>
    <row r="81" spans="4:9" x14ac:dyDescent="0.2">
      <c r="D81"/>
      <c r="E81"/>
      <c r="F81"/>
      <c r="H81"/>
      <c r="I81"/>
    </row>
    <row r="82" spans="4:9" x14ac:dyDescent="0.2">
      <c r="D82"/>
      <c r="E82"/>
      <c r="F82"/>
      <c r="H82"/>
      <c r="I82"/>
    </row>
    <row r="83" spans="4:9" x14ac:dyDescent="0.2">
      <c r="D83"/>
      <c r="E83"/>
      <c r="F83"/>
      <c r="H83"/>
      <c r="I83"/>
    </row>
    <row r="84" spans="4:9" x14ac:dyDescent="0.2">
      <c r="D84"/>
      <c r="E84"/>
      <c r="F84"/>
      <c r="H84"/>
      <c r="I84"/>
    </row>
    <row r="85" spans="4:9" x14ac:dyDescent="0.2">
      <c r="D85"/>
      <c r="E85"/>
      <c r="F85"/>
      <c r="H85"/>
      <c r="I85"/>
    </row>
    <row r="86" spans="4:9" x14ac:dyDescent="0.2">
      <c r="D86"/>
      <c r="E86"/>
      <c r="F86"/>
      <c r="H86"/>
      <c r="I86"/>
    </row>
    <row r="87" spans="4:9" x14ac:dyDescent="0.2">
      <c r="D87"/>
      <c r="E87"/>
      <c r="F87"/>
      <c r="H87"/>
      <c r="I87"/>
    </row>
    <row r="88" spans="4:9" x14ac:dyDescent="0.2">
      <c r="D88"/>
      <c r="E88"/>
      <c r="F88"/>
      <c r="H88"/>
      <c r="I88"/>
    </row>
    <row r="89" spans="4:9" x14ac:dyDescent="0.2">
      <c r="D89"/>
      <c r="E89"/>
      <c r="F89"/>
      <c r="H89"/>
      <c r="I89"/>
    </row>
    <row r="90" spans="4:9" x14ac:dyDescent="0.2">
      <c r="D90"/>
      <c r="E90"/>
      <c r="F90"/>
      <c r="H90"/>
      <c r="I90"/>
    </row>
    <row r="91" spans="4:9" x14ac:dyDescent="0.2">
      <c r="D91"/>
      <c r="E91"/>
      <c r="F91"/>
      <c r="H91"/>
      <c r="I91"/>
    </row>
    <row r="92" spans="4:9" x14ac:dyDescent="0.2">
      <c r="D92"/>
      <c r="E92"/>
      <c r="F92"/>
      <c r="H92"/>
      <c r="I92"/>
    </row>
    <row r="93" spans="4:9" x14ac:dyDescent="0.2">
      <c r="D93"/>
      <c r="E93"/>
      <c r="F93"/>
      <c r="H93"/>
      <c r="I93"/>
    </row>
    <row r="94" spans="4:9" x14ac:dyDescent="0.2">
      <c r="D94"/>
      <c r="E94"/>
      <c r="F94"/>
      <c r="H94"/>
      <c r="I94"/>
    </row>
    <row r="95" spans="4:9" x14ac:dyDescent="0.2">
      <c r="D95"/>
      <c r="E95"/>
      <c r="F95"/>
      <c r="H95"/>
      <c r="I95"/>
    </row>
    <row r="96" spans="4:9" x14ac:dyDescent="0.2">
      <c r="D96"/>
      <c r="E96"/>
      <c r="F96"/>
      <c r="H96"/>
      <c r="I96"/>
    </row>
    <row r="97" spans="4:9" x14ac:dyDescent="0.2">
      <c r="D97"/>
      <c r="E97"/>
      <c r="F97"/>
      <c r="H97"/>
      <c r="I97"/>
    </row>
    <row r="98" spans="4:9" x14ac:dyDescent="0.2">
      <c r="D98"/>
      <c r="E98"/>
      <c r="F98"/>
      <c r="H98"/>
      <c r="I98"/>
    </row>
    <row r="99" spans="4:9" x14ac:dyDescent="0.2">
      <c r="D99"/>
      <c r="E99"/>
      <c r="F99"/>
      <c r="H99"/>
      <c r="I99"/>
    </row>
    <row r="100" spans="4:9" x14ac:dyDescent="0.2">
      <c r="D100"/>
      <c r="E100"/>
      <c r="F100"/>
      <c r="H100"/>
      <c r="I100"/>
    </row>
    <row r="101" spans="4:9" x14ac:dyDescent="0.2">
      <c r="D101"/>
      <c r="E101"/>
      <c r="F101"/>
      <c r="H101"/>
      <c r="I101"/>
    </row>
    <row r="102" spans="4:9" x14ac:dyDescent="0.2">
      <c r="D102"/>
      <c r="E102"/>
      <c r="F102"/>
      <c r="H102"/>
      <c r="I102"/>
    </row>
    <row r="103" spans="4:9" x14ac:dyDescent="0.2">
      <c r="D103"/>
      <c r="E103"/>
      <c r="F103"/>
      <c r="H103"/>
      <c r="I103"/>
    </row>
    <row r="104" spans="4:9" x14ac:dyDescent="0.2">
      <c r="D104"/>
      <c r="E104"/>
      <c r="F104"/>
      <c r="H104"/>
      <c r="I104"/>
    </row>
    <row r="105" spans="4:9" x14ac:dyDescent="0.2">
      <c r="D105"/>
      <c r="E105"/>
      <c r="F105"/>
      <c r="H105"/>
      <c r="I105"/>
    </row>
    <row r="106" spans="4:9" x14ac:dyDescent="0.2">
      <c r="D106"/>
      <c r="E106"/>
      <c r="F106"/>
      <c r="H106"/>
      <c r="I106"/>
    </row>
    <row r="107" spans="4:9" x14ac:dyDescent="0.2">
      <c r="D107"/>
      <c r="E107"/>
      <c r="F107"/>
      <c r="H107"/>
      <c r="I107"/>
    </row>
    <row r="108" spans="4:9" x14ac:dyDescent="0.2">
      <c r="D108"/>
      <c r="E108"/>
      <c r="F108"/>
      <c r="H108"/>
      <c r="I108"/>
    </row>
    <row r="109" spans="4:9" x14ac:dyDescent="0.2">
      <c r="D109"/>
      <c r="E109"/>
      <c r="F109"/>
      <c r="H109"/>
      <c r="I109"/>
    </row>
    <row r="110" spans="4:9" x14ac:dyDescent="0.2">
      <c r="D110"/>
      <c r="E110"/>
      <c r="F110"/>
      <c r="H110"/>
      <c r="I110"/>
    </row>
    <row r="111" spans="4:9" x14ac:dyDescent="0.2">
      <c r="D111"/>
      <c r="E111"/>
      <c r="F111"/>
      <c r="H111"/>
      <c r="I111"/>
    </row>
    <row r="112" spans="4:9" x14ac:dyDescent="0.2">
      <c r="D112"/>
      <c r="E112"/>
      <c r="F112"/>
      <c r="H112"/>
      <c r="I112"/>
    </row>
    <row r="113" spans="4:9" x14ac:dyDescent="0.2">
      <c r="D113"/>
      <c r="E113"/>
      <c r="F113"/>
      <c r="H113"/>
      <c r="I113"/>
    </row>
    <row r="114" spans="4:9" x14ac:dyDescent="0.2">
      <c r="D114"/>
      <c r="E114"/>
      <c r="F114"/>
      <c r="H114"/>
      <c r="I114"/>
    </row>
    <row r="115" spans="4:9" x14ac:dyDescent="0.2">
      <c r="D115"/>
      <c r="E115"/>
      <c r="F115"/>
      <c r="H115"/>
      <c r="I115"/>
    </row>
    <row r="116" spans="4:9" x14ac:dyDescent="0.2">
      <c r="D116"/>
      <c r="E116"/>
      <c r="F116"/>
      <c r="H116"/>
      <c r="I116"/>
    </row>
    <row r="117" spans="4:9" x14ac:dyDescent="0.2">
      <c r="D117"/>
      <c r="E117"/>
      <c r="F117"/>
      <c r="H117"/>
      <c r="I117"/>
    </row>
    <row r="118" spans="4:9" x14ac:dyDescent="0.2">
      <c r="D118"/>
      <c r="E118"/>
      <c r="F118"/>
      <c r="H118"/>
      <c r="I118"/>
    </row>
    <row r="119" spans="4:9" x14ac:dyDescent="0.2">
      <c r="D119"/>
      <c r="E119"/>
      <c r="F119"/>
      <c r="H119"/>
      <c r="I119"/>
    </row>
    <row r="120" spans="4:9" x14ac:dyDescent="0.2">
      <c r="D120"/>
      <c r="E120"/>
      <c r="F120"/>
      <c r="H120"/>
      <c r="I120"/>
    </row>
    <row r="121" spans="4:9" x14ac:dyDescent="0.2">
      <c r="D121"/>
      <c r="E121"/>
      <c r="F121"/>
      <c r="H121"/>
      <c r="I121"/>
    </row>
    <row r="122" spans="4:9" x14ac:dyDescent="0.2">
      <c r="D122"/>
      <c r="E122"/>
      <c r="F122"/>
      <c r="H122"/>
      <c r="I122"/>
    </row>
    <row r="123" spans="4:9" x14ac:dyDescent="0.2">
      <c r="D123"/>
      <c r="E123"/>
      <c r="F123"/>
      <c r="H123"/>
      <c r="I123"/>
    </row>
    <row r="124" spans="4:9" x14ac:dyDescent="0.2">
      <c r="D124"/>
      <c r="E124"/>
      <c r="F124"/>
      <c r="H124"/>
      <c r="I124"/>
    </row>
    <row r="125" spans="4:9" x14ac:dyDescent="0.2">
      <c r="D125"/>
      <c r="E125"/>
      <c r="F125"/>
      <c r="H125"/>
      <c r="I125"/>
    </row>
    <row r="126" spans="4:9" x14ac:dyDescent="0.2">
      <c r="D126"/>
      <c r="E126"/>
      <c r="F126"/>
      <c r="H126"/>
      <c r="I126"/>
    </row>
    <row r="127" spans="4:9" x14ac:dyDescent="0.2">
      <c r="D127"/>
      <c r="E127"/>
      <c r="F127"/>
      <c r="H127"/>
      <c r="I127"/>
    </row>
    <row r="128" spans="4:9" x14ac:dyDescent="0.2">
      <c r="D128"/>
      <c r="E128"/>
      <c r="F128"/>
      <c r="H128"/>
      <c r="I128"/>
    </row>
    <row r="129" spans="4:9" x14ac:dyDescent="0.2">
      <c r="D129"/>
      <c r="E129"/>
      <c r="F129"/>
      <c r="H129"/>
      <c r="I129"/>
    </row>
    <row r="130" spans="4:9" x14ac:dyDescent="0.2">
      <c r="D130"/>
      <c r="E130"/>
      <c r="F130"/>
      <c r="H130"/>
      <c r="I130"/>
    </row>
    <row r="131" spans="4:9" x14ac:dyDescent="0.2">
      <c r="D131"/>
      <c r="E131"/>
      <c r="F131"/>
      <c r="H131"/>
      <c r="I131"/>
    </row>
    <row r="132" spans="4:9" x14ac:dyDescent="0.2">
      <c r="D132"/>
      <c r="E132"/>
      <c r="F132"/>
      <c r="H132"/>
      <c r="I132"/>
    </row>
    <row r="133" spans="4:9" x14ac:dyDescent="0.2">
      <c r="D133"/>
      <c r="E133"/>
      <c r="F133"/>
      <c r="H133"/>
      <c r="I133"/>
    </row>
    <row r="134" spans="4:9" x14ac:dyDescent="0.2">
      <c r="D134"/>
      <c r="E134"/>
      <c r="F134"/>
      <c r="H134"/>
      <c r="I134"/>
    </row>
    <row r="135" spans="4:9" x14ac:dyDescent="0.2">
      <c r="D135"/>
      <c r="E135"/>
      <c r="F135"/>
      <c r="H135"/>
      <c r="I135"/>
    </row>
    <row r="136" spans="4:9" x14ac:dyDescent="0.2">
      <c r="D136"/>
      <c r="E136"/>
      <c r="F136"/>
      <c r="H136"/>
      <c r="I136"/>
    </row>
    <row r="137" spans="4:9" x14ac:dyDescent="0.2">
      <c r="D137"/>
      <c r="E137"/>
      <c r="F137"/>
      <c r="H137"/>
      <c r="I137"/>
    </row>
    <row r="138" spans="4:9" x14ac:dyDescent="0.2">
      <c r="D138"/>
      <c r="E138"/>
      <c r="F138"/>
      <c r="H138"/>
      <c r="I138"/>
    </row>
    <row r="139" spans="4:9" x14ac:dyDescent="0.2">
      <c r="D139"/>
      <c r="E139"/>
      <c r="F139"/>
      <c r="H139"/>
      <c r="I139"/>
    </row>
    <row r="140" spans="4:9" x14ac:dyDescent="0.2">
      <c r="D140"/>
      <c r="E140"/>
      <c r="F140"/>
      <c r="H140"/>
      <c r="I140"/>
    </row>
    <row r="141" spans="4:9" x14ac:dyDescent="0.2">
      <c r="D141"/>
      <c r="E141"/>
      <c r="F141"/>
      <c r="H141"/>
      <c r="I141"/>
    </row>
    <row r="142" spans="4:9" x14ac:dyDescent="0.2">
      <c r="D142"/>
      <c r="E142"/>
      <c r="F142"/>
      <c r="H142"/>
      <c r="I142"/>
    </row>
    <row r="143" spans="4:9" x14ac:dyDescent="0.2">
      <c r="D143"/>
      <c r="E143"/>
      <c r="F143"/>
      <c r="H143"/>
      <c r="I143"/>
    </row>
    <row r="144" spans="4:9" x14ac:dyDescent="0.2">
      <c r="D144"/>
      <c r="E144"/>
      <c r="F144"/>
      <c r="H144"/>
      <c r="I144"/>
    </row>
    <row r="145" spans="4:9" x14ac:dyDescent="0.2">
      <c r="D145"/>
      <c r="E145"/>
      <c r="F145"/>
      <c r="H145"/>
      <c r="I145"/>
    </row>
    <row r="146" spans="4:9" x14ac:dyDescent="0.2">
      <c r="D146"/>
      <c r="E146"/>
      <c r="F146"/>
      <c r="H146"/>
      <c r="I146"/>
    </row>
    <row r="147" spans="4:9" x14ac:dyDescent="0.2">
      <c r="D147"/>
      <c r="E147"/>
      <c r="F147"/>
      <c r="H147"/>
      <c r="I147"/>
    </row>
    <row r="148" spans="4:9" x14ac:dyDescent="0.2">
      <c r="D148"/>
      <c r="E148"/>
      <c r="F148"/>
      <c r="H148"/>
      <c r="I148"/>
    </row>
    <row r="149" spans="4:9" x14ac:dyDescent="0.2">
      <c r="D149"/>
      <c r="E149"/>
      <c r="F149"/>
      <c r="H149"/>
      <c r="I149"/>
    </row>
    <row r="150" spans="4:9" x14ac:dyDescent="0.2">
      <c r="D150"/>
      <c r="E150"/>
      <c r="F150"/>
      <c r="H150"/>
      <c r="I150"/>
    </row>
    <row r="151" spans="4:9" x14ac:dyDescent="0.2">
      <c r="D151"/>
      <c r="E151"/>
      <c r="F151"/>
      <c r="H151"/>
      <c r="I151"/>
    </row>
    <row r="152" spans="4:9" x14ac:dyDescent="0.2">
      <c r="D152"/>
      <c r="E152"/>
      <c r="F152"/>
      <c r="H152"/>
      <c r="I152"/>
    </row>
    <row r="153" spans="4:9" x14ac:dyDescent="0.2">
      <c r="D153"/>
      <c r="E153"/>
      <c r="F153"/>
      <c r="H153"/>
      <c r="I153"/>
    </row>
    <row r="154" spans="4:9" x14ac:dyDescent="0.2">
      <c r="D154"/>
      <c r="E154"/>
      <c r="F154"/>
      <c r="H154"/>
      <c r="I154"/>
    </row>
    <row r="155" spans="4:9" x14ac:dyDescent="0.2">
      <c r="D155"/>
      <c r="E155"/>
      <c r="F155"/>
      <c r="H155"/>
      <c r="I155"/>
    </row>
    <row r="156" spans="4:9" x14ac:dyDescent="0.2">
      <c r="D156"/>
      <c r="E156"/>
      <c r="F156"/>
      <c r="H156"/>
      <c r="I156"/>
    </row>
    <row r="157" spans="4:9" x14ac:dyDescent="0.2">
      <c r="D157"/>
      <c r="E157"/>
      <c r="F157"/>
      <c r="H157"/>
      <c r="I157"/>
    </row>
    <row r="158" spans="4:9" x14ac:dyDescent="0.2">
      <c r="D158"/>
      <c r="E158"/>
      <c r="F158"/>
      <c r="H158"/>
      <c r="I158"/>
    </row>
    <row r="159" spans="4:9" x14ac:dyDescent="0.2">
      <c r="D159"/>
      <c r="E159"/>
      <c r="F159"/>
      <c r="H159"/>
      <c r="I159"/>
    </row>
    <row r="160" spans="4:9" x14ac:dyDescent="0.2">
      <c r="D160"/>
      <c r="E160"/>
      <c r="F160"/>
      <c r="H160"/>
      <c r="I160"/>
    </row>
    <row r="161" spans="4:9" x14ac:dyDescent="0.2">
      <c r="D161"/>
      <c r="E161"/>
      <c r="F161"/>
      <c r="H161"/>
      <c r="I161"/>
    </row>
    <row r="162" spans="4:9" x14ac:dyDescent="0.2">
      <c r="D162"/>
      <c r="E162"/>
      <c r="F162"/>
      <c r="H162"/>
      <c r="I162"/>
    </row>
    <row r="163" spans="4:9" x14ac:dyDescent="0.2">
      <c r="D163"/>
      <c r="E163"/>
      <c r="F163"/>
      <c r="H163"/>
      <c r="I163"/>
    </row>
    <row r="164" spans="4:9" x14ac:dyDescent="0.2">
      <c r="D164"/>
      <c r="E164"/>
      <c r="F164"/>
      <c r="H164"/>
      <c r="I164"/>
    </row>
    <row r="165" spans="4:9" x14ac:dyDescent="0.2">
      <c r="D165"/>
      <c r="E165"/>
      <c r="F165"/>
      <c r="H165"/>
      <c r="I165"/>
    </row>
    <row r="166" spans="4:9" x14ac:dyDescent="0.2">
      <c r="D166"/>
      <c r="E166"/>
      <c r="F166"/>
      <c r="H166"/>
      <c r="I166"/>
    </row>
    <row r="167" spans="4:9" x14ac:dyDescent="0.2">
      <c r="D167"/>
      <c r="E167"/>
      <c r="F167"/>
      <c r="H167"/>
      <c r="I167"/>
    </row>
    <row r="168" spans="4:9" x14ac:dyDescent="0.2">
      <c r="D168"/>
      <c r="E168"/>
      <c r="F168"/>
      <c r="H168"/>
      <c r="I168"/>
    </row>
    <row r="169" spans="4:9" x14ac:dyDescent="0.2">
      <c r="D169"/>
      <c r="E169"/>
      <c r="F169"/>
      <c r="H169"/>
      <c r="I169"/>
    </row>
    <row r="170" spans="4:9" x14ac:dyDescent="0.2">
      <c r="D170"/>
      <c r="E170"/>
      <c r="F170"/>
      <c r="H170"/>
      <c r="I170"/>
    </row>
    <row r="171" spans="4:9" x14ac:dyDescent="0.2">
      <c r="D171"/>
      <c r="E171"/>
      <c r="F171"/>
      <c r="H171"/>
      <c r="I171"/>
    </row>
    <row r="172" spans="4:9" x14ac:dyDescent="0.2">
      <c r="D172"/>
      <c r="E172"/>
      <c r="F172"/>
      <c r="H172"/>
      <c r="I172"/>
    </row>
    <row r="173" spans="4:9" x14ac:dyDescent="0.2">
      <c r="D173"/>
      <c r="E173"/>
      <c r="F173"/>
      <c r="H173"/>
      <c r="I173"/>
    </row>
    <row r="174" spans="4:9" x14ac:dyDescent="0.2">
      <c r="D174"/>
      <c r="E174"/>
      <c r="F174"/>
      <c r="H174"/>
      <c r="I174"/>
    </row>
    <row r="175" spans="4:9" x14ac:dyDescent="0.2">
      <c r="D175"/>
      <c r="E175"/>
      <c r="F175"/>
      <c r="H175"/>
      <c r="I175"/>
    </row>
    <row r="176" spans="4:9" x14ac:dyDescent="0.2">
      <c r="D176"/>
      <c r="E176"/>
      <c r="F176"/>
      <c r="H176"/>
      <c r="I176"/>
    </row>
    <row r="177" spans="4:9" x14ac:dyDescent="0.2">
      <c r="D177"/>
      <c r="E177"/>
      <c r="F177"/>
      <c r="H177"/>
      <c r="I177"/>
    </row>
    <row r="178" spans="4:9" x14ac:dyDescent="0.2">
      <c r="D178"/>
      <c r="E178"/>
      <c r="F178"/>
      <c r="H178"/>
      <c r="I178"/>
    </row>
    <row r="179" spans="4:9" x14ac:dyDescent="0.2">
      <c r="D179"/>
      <c r="E179"/>
      <c r="F179"/>
      <c r="H179"/>
      <c r="I179"/>
    </row>
    <row r="180" spans="4:9" x14ac:dyDescent="0.2">
      <c r="D180"/>
      <c r="E180"/>
      <c r="F180"/>
      <c r="H180"/>
      <c r="I180"/>
    </row>
    <row r="181" spans="4:9" x14ac:dyDescent="0.2">
      <c r="D181"/>
      <c r="E181"/>
      <c r="F181"/>
      <c r="H181"/>
      <c r="I181"/>
    </row>
    <row r="182" spans="4:9" x14ac:dyDescent="0.2">
      <c r="D182"/>
      <c r="E182"/>
      <c r="F182"/>
      <c r="H182"/>
      <c r="I182"/>
    </row>
    <row r="183" spans="4:9" x14ac:dyDescent="0.2">
      <c r="D183"/>
      <c r="E183"/>
      <c r="F183"/>
      <c r="H183"/>
      <c r="I183"/>
    </row>
    <row r="184" spans="4:9" x14ac:dyDescent="0.2">
      <c r="D184"/>
      <c r="E184"/>
      <c r="F184"/>
      <c r="H184"/>
      <c r="I184"/>
    </row>
    <row r="185" spans="4:9" x14ac:dyDescent="0.2">
      <c r="D185"/>
      <c r="E185"/>
      <c r="F185"/>
      <c r="H185"/>
      <c r="I185"/>
    </row>
    <row r="186" spans="4:9" x14ac:dyDescent="0.2">
      <c r="D186"/>
      <c r="E186"/>
      <c r="F186"/>
      <c r="H186"/>
      <c r="I186"/>
    </row>
    <row r="187" spans="4:9" x14ac:dyDescent="0.2">
      <c r="D187"/>
      <c r="E187"/>
      <c r="F187"/>
      <c r="H187"/>
      <c r="I187"/>
    </row>
    <row r="188" spans="4:9" x14ac:dyDescent="0.2">
      <c r="D188"/>
      <c r="E188"/>
      <c r="F188"/>
      <c r="H188"/>
      <c r="I188"/>
    </row>
    <row r="189" spans="4:9" x14ac:dyDescent="0.2">
      <c r="D189"/>
      <c r="E189"/>
      <c r="F189"/>
      <c r="H189"/>
      <c r="I189"/>
    </row>
    <row r="190" spans="4:9" x14ac:dyDescent="0.2">
      <c r="D190"/>
      <c r="E190"/>
      <c r="F190"/>
      <c r="H190"/>
      <c r="I190"/>
    </row>
    <row r="191" spans="4:9" x14ac:dyDescent="0.2">
      <c r="D191"/>
      <c r="E191"/>
      <c r="F191"/>
      <c r="H191"/>
      <c r="I191"/>
    </row>
    <row r="192" spans="4:9" x14ac:dyDescent="0.2">
      <c r="D192"/>
      <c r="E192"/>
      <c r="F192"/>
      <c r="H192"/>
      <c r="I192"/>
    </row>
    <row r="193" spans="4:9" x14ac:dyDescent="0.2">
      <c r="D193"/>
      <c r="E193"/>
      <c r="F193"/>
      <c r="H193"/>
      <c r="I193"/>
    </row>
    <row r="194" spans="4:9" x14ac:dyDescent="0.2">
      <c r="D194"/>
      <c r="E194"/>
      <c r="F194"/>
      <c r="H194"/>
      <c r="I194"/>
    </row>
    <row r="195" spans="4:9" x14ac:dyDescent="0.2">
      <c r="D195"/>
      <c r="E195"/>
      <c r="F195"/>
      <c r="H195"/>
      <c r="I195"/>
    </row>
    <row r="196" spans="4:9" x14ac:dyDescent="0.2">
      <c r="D196"/>
      <c r="E196"/>
      <c r="F196"/>
      <c r="H196"/>
      <c r="I196"/>
    </row>
    <row r="197" spans="4:9" x14ac:dyDescent="0.2">
      <c r="D197"/>
      <c r="E197"/>
      <c r="F197"/>
      <c r="H197"/>
      <c r="I197"/>
    </row>
    <row r="198" spans="4:9" x14ac:dyDescent="0.2">
      <c r="D198"/>
      <c r="E198"/>
      <c r="F198"/>
      <c r="H198"/>
      <c r="I198"/>
    </row>
    <row r="199" spans="4:9" x14ac:dyDescent="0.2">
      <c r="D199"/>
      <c r="E199"/>
      <c r="F199"/>
      <c r="H199"/>
      <c r="I199"/>
    </row>
    <row r="200" spans="4:9" x14ac:dyDescent="0.2">
      <c r="D200"/>
      <c r="E200"/>
      <c r="F200"/>
      <c r="H200"/>
      <c r="I200"/>
    </row>
    <row r="201" spans="4:9" x14ac:dyDescent="0.2">
      <c r="D201"/>
      <c r="E201"/>
      <c r="F201"/>
      <c r="H201"/>
      <c r="I201"/>
    </row>
    <row r="202" spans="4:9" x14ac:dyDescent="0.2">
      <c r="D202"/>
      <c r="E202"/>
      <c r="F202"/>
      <c r="H202"/>
      <c r="I202"/>
    </row>
    <row r="203" spans="4:9" x14ac:dyDescent="0.2">
      <c r="D203"/>
      <c r="E203"/>
      <c r="F203"/>
      <c r="H203"/>
      <c r="I203"/>
    </row>
    <row r="204" spans="4:9" x14ac:dyDescent="0.2">
      <c r="D204"/>
      <c r="E204"/>
      <c r="F204"/>
      <c r="H204"/>
      <c r="I204"/>
    </row>
    <row r="205" spans="4:9" x14ac:dyDescent="0.2">
      <c r="D205"/>
      <c r="E205"/>
      <c r="F205"/>
      <c r="H205"/>
      <c r="I205"/>
    </row>
    <row r="206" spans="4:9" x14ac:dyDescent="0.2">
      <c r="D206"/>
      <c r="E206"/>
      <c r="F206"/>
      <c r="H206"/>
      <c r="I206"/>
    </row>
    <row r="207" spans="4:9" x14ac:dyDescent="0.2">
      <c r="D207"/>
      <c r="E207"/>
      <c r="F207"/>
      <c r="H207"/>
      <c r="I207"/>
    </row>
    <row r="208" spans="4:9" x14ac:dyDescent="0.2">
      <c r="D208"/>
      <c r="E208"/>
      <c r="F208"/>
      <c r="H208"/>
      <c r="I208"/>
    </row>
    <row r="209" spans="4:9" x14ac:dyDescent="0.2">
      <c r="D209"/>
      <c r="E209"/>
      <c r="F209"/>
      <c r="H209"/>
      <c r="I209"/>
    </row>
    <row r="210" spans="4:9" x14ac:dyDescent="0.2">
      <c r="D210"/>
      <c r="E210"/>
      <c r="F210"/>
      <c r="H210"/>
      <c r="I210"/>
    </row>
    <row r="211" spans="4:9" x14ac:dyDescent="0.2">
      <c r="D211"/>
      <c r="E211"/>
      <c r="F211"/>
      <c r="H211"/>
      <c r="I211"/>
    </row>
    <row r="212" spans="4:9" x14ac:dyDescent="0.2">
      <c r="D212"/>
      <c r="E212"/>
      <c r="F212"/>
      <c r="H212"/>
      <c r="I212"/>
    </row>
    <row r="213" spans="4:9" x14ac:dyDescent="0.2">
      <c r="D213"/>
      <c r="E213"/>
      <c r="F213"/>
      <c r="H213"/>
      <c r="I213"/>
    </row>
    <row r="214" spans="4:9" x14ac:dyDescent="0.2">
      <c r="D214"/>
      <c r="E214"/>
      <c r="F214"/>
      <c r="H214"/>
      <c r="I214"/>
    </row>
    <row r="215" spans="4:9" x14ac:dyDescent="0.2">
      <c r="D215"/>
      <c r="E215"/>
      <c r="F215"/>
      <c r="H215"/>
      <c r="I215"/>
    </row>
    <row r="216" spans="4:9" x14ac:dyDescent="0.2">
      <c r="D216"/>
      <c r="E216"/>
      <c r="F216"/>
      <c r="H216"/>
      <c r="I216"/>
    </row>
    <row r="217" spans="4:9" x14ac:dyDescent="0.2">
      <c r="D217"/>
      <c r="E217"/>
      <c r="F217"/>
      <c r="H217"/>
      <c r="I217"/>
    </row>
    <row r="218" spans="4:9" x14ac:dyDescent="0.2">
      <c r="D218"/>
      <c r="E218"/>
      <c r="F218"/>
      <c r="H218"/>
      <c r="I218"/>
    </row>
    <row r="219" spans="4:9" x14ac:dyDescent="0.2">
      <c r="D219"/>
      <c r="E219"/>
      <c r="F219"/>
      <c r="H219"/>
      <c r="I219"/>
    </row>
    <row r="220" spans="4:9" x14ac:dyDescent="0.2">
      <c r="D220"/>
      <c r="E220"/>
      <c r="F220"/>
      <c r="H220"/>
      <c r="I220"/>
    </row>
    <row r="221" spans="4:9" x14ac:dyDescent="0.2">
      <c r="D221"/>
      <c r="E221"/>
      <c r="F221"/>
      <c r="H221"/>
      <c r="I221"/>
    </row>
    <row r="222" spans="4:9" x14ac:dyDescent="0.2">
      <c r="D222"/>
      <c r="E222"/>
      <c r="F222"/>
      <c r="H222"/>
      <c r="I222"/>
    </row>
    <row r="223" spans="4:9" x14ac:dyDescent="0.2">
      <c r="D223"/>
      <c r="E223"/>
      <c r="F223"/>
      <c r="H223"/>
      <c r="I223"/>
    </row>
    <row r="224" spans="4:9" x14ac:dyDescent="0.2">
      <c r="D224"/>
      <c r="E224"/>
      <c r="F224"/>
      <c r="H224"/>
      <c r="I224"/>
    </row>
    <row r="225" spans="4:9" x14ac:dyDescent="0.2">
      <c r="D225"/>
      <c r="E225"/>
      <c r="F225"/>
      <c r="H225"/>
      <c r="I225"/>
    </row>
    <row r="226" spans="4:9" x14ac:dyDescent="0.2">
      <c r="D226"/>
      <c r="E226"/>
      <c r="F226"/>
      <c r="H226"/>
      <c r="I226"/>
    </row>
    <row r="227" spans="4:9" x14ac:dyDescent="0.2">
      <c r="D227"/>
      <c r="E227"/>
      <c r="F227"/>
      <c r="H227"/>
      <c r="I227"/>
    </row>
    <row r="228" spans="4:9" x14ac:dyDescent="0.2">
      <c r="D228"/>
      <c r="E228"/>
      <c r="F228"/>
      <c r="H228"/>
      <c r="I228"/>
    </row>
    <row r="229" spans="4:9" x14ac:dyDescent="0.2">
      <c r="D229"/>
      <c r="E229"/>
      <c r="F229"/>
      <c r="H229"/>
      <c r="I229"/>
    </row>
    <row r="230" spans="4:9" x14ac:dyDescent="0.2">
      <c r="D230"/>
      <c r="E230"/>
      <c r="F230"/>
      <c r="H230"/>
      <c r="I230"/>
    </row>
    <row r="231" spans="4:9" x14ac:dyDescent="0.2">
      <c r="D231"/>
      <c r="E231"/>
      <c r="F231"/>
      <c r="H231"/>
      <c r="I231"/>
    </row>
    <row r="232" spans="4:9" x14ac:dyDescent="0.2">
      <c r="D232"/>
      <c r="E232"/>
      <c r="F232"/>
      <c r="H232"/>
      <c r="I232"/>
    </row>
    <row r="233" spans="4:9" x14ac:dyDescent="0.2">
      <c r="D233"/>
      <c r="E233"/>
      <c r="F233"/>
      <c r="H233"/>
      <c r="I233"/>
    </row>
    <row r="234" spans="4:9" x14ac:dyDescent="0.2">
      <c r="D234"/>
      <c r="E234"/>
      <c r="F234"/>
      <c r="H234"/>
      <c r="I234"/>
    </row>
    <row r="235" spans="4:9" x14ac:dyDescent="0.2">
      <c r="D235"/>
      <c r="E235"/>
      <c r="F235"/>
      <c r="H235"/>
      <c r="I235"/>
    </row>
    <row r="236" spans="4:9" x14ac:dyDescent="0.2">
      <c r="D236"/>
      <c r="E236"/>
      <c r="F236"/>
      <c r="H236"/>
      <c r="I236"/>
    </row>
    <row r="237" spans="4:9" x14ac:dyDescent="0.2">
      <c r="D237"/>
      <c r="E237"/>
      <c r="F237"/>
      <c r="H237"/>
      <c r="I237"/>
    </row>
    <row r="238" spans="4:9" x14ac:dyDescent="0.2">
      <c r="D238"/>
      <c r="E238"/>
      <c r="F238"/>
      <c r="H238"/>
      <c r="I238"/>
    </row>
    <row r="239" spans="4:9" x14ac:dyDescent="0.2">
      <c r="D239"/>
      <c r="E239"/>
      <c r="F239"/>
      <c r="H239"/>
      <c r="I239"/>
    </row>
    <row r="240" spans="4:9" x14ac:dyDescent="0.2">
      <c r="D240"/>
      <c r="E240"/>
      <c r="F240"/>
      <c r="H240"/>
      <c r="I240"/>
    </row>
    <row r="241" spans="4:9" x14ac:dyDescent="0.2">
      <c r="D241"/>
      <c r="E241"/>
      <c r="F241"/>
      <c r="H241"/>
      <c r="I241"/>
    </row>
    <row r="242" spans="4:9" x14ac:dyDescent="0.2">
      <c r="D242"/>
      <c r="E242"/>
      <c r="F242"/>
      <c r="H242"/>
      <c r="I242"/>
    </row>
    <row r="243" spans="4:9" x14ac:dyDescent="0.2">
      <c r="D243"/>
      <c r="E243"/>
      <c r="F243"/>
      <c r="H243"/>
      <c r="I243"/>
    </row>
    <row r="244" spans="4:9" x14ac:dyDescent="0.2">
      <c r="D244"/>
      <c r="E244"/>
      <c r="F244"/>
      <c r="H244"/>
      <c r="I244"/>
    </row>
    <row r="245" spans="4:9" x14ac:dyDescent="0.2">
      <c r="D245"/>
      <c r="E245"/>
      <c r="F245"/>
      <c r="H245"/>
      <c r="I245"/>
    </row>
    <row r="246" spans="4:9" x14ac:dyDescent="0.2">
      <c r="D246"/>
      <c r="E246"/>
      <c r="F246"/>
      <c r="H246"/>
      <c r="I246"/>
    </row>
    <row r="247" spans="4:9" x14ac:dyDescent="0.2">
      <c r="D247"/>
      <c r="E247"/>
      <c r="F247"/>
      <c r="H247"/>
      <c r="I247"/>
    </row>
    <row r="248" spans="4:9" x14ac:dyDescent="0.2">
      <c r="D248"/>
      <c r="E248"/>
      <c r="F248"/>
      <c r="H248"/>
      <c r="I248"/>
    </row>
    <row r="249" spans="4:9" x14ac:dyDescent="0.2">
      <c r="D249"/>
      <c r="E249"/>
      <c r="F249"/>
      <c r="H249"/>
      <c r="I249"/>
    </row>
    <row r="250" spans="4:9" x14ac:dyDescent="0.2">
      <c r="D250"/>
      <c r="E250"/>
      <c r="F250"/>
      <c r="H250"/>
      <c r="I250"/>
    </row>
    <row r="251" spans="4:9" x14ac:dyDescent="0.2">
      <c r="D251"/>
      <c r="E251"/>
      <c r="F251"/>
      <c r="H251"/>
      <c r="I251"/>
    </row>
    <row r="252" spans="4:9" x14ac:dyDescent="0.2">
      <c r="D252"/>
      <c r="E252"/>
      <c r="F252"/>
      <c r="H252"/>
      <c r="I252"/>
    </row>
    <row r="253" spans="4:9" x14ac:dyDescent="0.2">
      <c r="D253"/>
      <c r="E253"/>
      <c r="F253"/>
      <c r="H253"/>
      <c r="I253"/>
    </row>
    <row r="254" spans="4:9" x14ac:dyDescent="0.2">
      <c r="D254"/>
      <c r="E254"/>
      <c r="F254"/>
      <c r="H254"/>
      <c r="I254"/>
    </row>
    <row r="255" spans="4:9" x14ac:dyDescent="0.2">
      <c r="D255"/>
      <c r="E255"/>
      <c r="F255"/>
      <c r="H255"/>
      <c r="I255"/>
    </row>
    <row r="256" spans="4:9" x14ac:dyDescent="0.2">
      <c r="D256"/>
      <c r="E256"/>
      <c r="F256"/>
      <c r="H256"/>
      <c r="I256"/>
    </row>
    <row r="257" spans="4:9" x14ac:dyDescent="0.2">
      <c r="D257"/>
      <c r="E257"/>
      <c r="F257"/>
      <c r="H257"/>
      <c r="I257"/>
    </row>
    <row r="258" spans="4:9" x14ac:dyDescent="0.2">
      <c r="D258"/>
      <c r="E258"/>
      <c r="F258"/>
      <c r="H258"/>
      <c r="I258"/>
    </row>
    <row r="259" spans="4:9" x14ac:dyDescent="0.2">
      <c r="D259"/>
      <c r="E259"/>
      <c r="F259"/>
      <c r="H259"/>
      <c r="I259"/>
    </row>
    <row r="260" spans="4:9" x14ac:dyDescent="0.2">
      <c r="D260"/>
      <c r="E260"/>
      <c r="F260"/>
      <c r="H260"/>
      <c r="I260"/>
    </row>
    <row r="261" spans="4:9" x14ac:dyDescent="0.2">
      <c r="D261"/>
      <c r="E261"/>
      <c r="F261"/>
      <c r="H261"/>
      <c r="I261"/>
    </row>
    <row r="262" spans="4:9" x14ac:dyDescent="0.2">
      <c r="D262"/>
      <c r="E262"/>
      <c r="F262"/>
      <c r="H262"/>
      <c r="I262"/>
    </row>
    <row r="263" spans="4:9" x14ac:dyDescent="0.2">
      <c r="D263"/>
      <c r="E263"/>
      <c r="F263"/>
      <c r="H263"/>
      <c r="I263"/>
    </row>
    <row r="264" spans="4:9" x14ac:dyDescent="0.2">
      <c r="D264"/>
      <c r="E264"/>
      <c r="F264"/>
      <c r="H264"/>
      <c r="I264"/>
    </row>
    <row r="265" spans="4:9" x14ac:dyDescent="0.2">
      <c r="D265"/>
      <c r="E265"/>
      <c r="F265"/>
      <c r="H265"/>
      <c r="I265"/>
    </row>
    <row r="266" spans="4:9" x14ac:dyDescent="0.2">
      <c r="D266"/>
      <c r="E266"/>
      <c r="F266"/>
      <c r="H266"/>
      <c r="I266"/>
    </row>
    <row r="267" spans="4:9" x14ac:dyDescent="0.2">
      <c r="D267"/>
      <c r="E267"/>
      <c r="F267"/>
      <c r="H267"/>
      <c r="I267"/>
    </row>
    <row r="268" spans="4:9" x14ac:dyDescent="0.2">
      <c r="D268"/>
      <c r="E268"/>
      <c r="F268"/>
      <c r="H268"/>
      <c r="I268"/>
    </row>
    <row r="269" spans="4:9" x14ac:dyDescent="0.2">
      <c r="D269"/>
      <c r="E269"/>
      <c r="F269"/>
      <c r="H269"/>
      <c r="I269"/>
    </row>
    <row r="270" spans="4:9" x14ac:dyDescent="0.2">
      <c r="D270"/>
      <c r="E270"/>
      <c r="F270"/>
      <c r="H270"/>
      <c r="I270"/>
    </row>
    <row r="271" spans="4:9" x14ac:dyDescent="0.2">
      <c r="D271"/>
      <c r="E271"/>
      <c r="F271"/>
      <c r="H271"/>
      <c r="I271"/>
    </row>
    <row r="272" spans="4:9" x14ac:dyDescent="0.2">
      <c r="D272"/>
      <c r="E272"/>
      <c r="F272"/>
      <c r="H272"/>
      <c r="I272"/>
    </row>
    <row r="273" spans="4:9" x14ac:dyDescent="0.2">
      <c r="D273"/>
      <c r="E273"/>
      <c r="F273"/>
      <c r="H273"/>
      <c r="I273"/>
    </row>
    <row r="274" spans="4:9" x14ac:dyDescent="0.2">
      <c r="D274"/>
      <c r="E274"/>
      <c r="F274"/>
      <c r="H274"/>
      <c r="I274"/>
    </row>
    <row r="275" spans="4:9" x14ac:dyDescent="0.2">
      <c r="D275"/>
      <c r="E275"/>
      <c r="F275"/>
      <c r="H275"/>
      <c r="I275"/>
    </row>
    <row r="276" spans="4:9" x14ac:dyDescent="0.2">
      <c r="D276"/>
      <c r="E276"/>
      <c r="F276"/>
      <c r="H276"/>
      <c r="I276"/>
    </row>
    <row r="277" spans="4:9" x14ac:dyDescent="0.2">
      <c r="D277"/>
      <c r="E277"/>
      <c r="F277"/>
      <c r="H277"/>
      <c r="I277"/>
    </row>
    <row r="278" spans="4:9" x14ac:dyDescent="0.2">
      <c r="D278"/>
      <c r="E278"/>
      <c r="F278"/>
      <c r="H278"/>
      <c r="I278"/>
    </row>
    <row r="279" spans="4:9" x14ac:dyDescent="0.2">
      <c r="D279"/>
      <c r="E279"/>
      <c r="F279"/>
      <c r="H279"/>
      <c r="I279"/>
    </row>
    <row r="280" spans="4:9" x14ac:dyDescent="0.2">
      <c r="D280"/>
      <c r="E280"/>
      <c r="F280"/>
      <c r="H280"/>
      <c r="I280"/>
    </row>
    <row r="281" spans="4:9" x14ac:dyDescent="0.2">
      <c r="D281"/>
      <c r="E281"/>
      <c r="F281"/>
      <c r="H281"/>
      <c r="I281"/>
    </row>
    <row r="282" spans="4:9" x14ac:dyDescent="0.2">
      <c r="D282"/>
      <c r="E282"/>
      <c r="F282"/>
      <c r="H282"/>
      <c r="I282"/>
    </row>
    <row r="283" spans="4:9" x14ac:dyDescent="0.2">
      <c r="D283"/>
      <c r="E283"/>
      <c r="F283"/>
      <c r="H283"/>
      <c r="I283"/>
    </row>
    <row r="284" spans="4:9" x14ac:dyDescent="0.2">
      <c r="D284"/>
      <c r="E284"/>
      <c r="F284"/>
      <c r="H284"/>
      <c r="I284"/>
    </row>
    <row r="285" spans="4:9" x14ac:dyDescent="0.2">
      <c r="D285"/>
      <c r="E285"/>
      <c r="F285"/>
      <c r="H285"/>
      <c r="I285"/>
    </row>
    <row r="286" spans="4:9" x14ac:dyDescent="0.2">
      <c r="D286"/>
      <c r="E286"/>
      <c r="F286"/>
      <c r="H286"/>
      <c r="I286"/>
    </row>
    <row r="287" spans="4:9" x14ac:dyDescent="0.2">
      <c r="D287"/>
      <c r="E287"/>
      <c r="F287"/>
      <c r="H287"/>
      <c r="I287"/>
    </row>
    <row r="288" spans="4:9" x14ac:dyDescent="0.2">
      <c r="D288"/>
      <c r="E288"/>
      <c r="F288"/>
      <c r="H288"/>
      <c r="I288"/>
    </row>
    <row r="289" spans="4:9" x14ac:dyDescent="0.2">
      <c r="D289"/>
      <c r="E289"/>
      <c r="F289"/>
      <c r="H289"/>
      <c r="I289"/>
    </row>
    <row r="290" spans="4:9" x14ac:dyDescent="0.2">
      <c r="D290"/>
      <c r="E290"/>
      <c r="F290"/>
      <c r="H290"/>
      <c r="I290"/>
    </row>
    <row r="291" spans="4:9" x14ac:dyDescent="0.2">
      <c r="D291"/>
      <c r="E291"/>
      <c r="F291"/>
      <c r="H291"/>
      <c r="I291"/>
    </row>
    <row r="292" spans="4:9" x14ac:dyDescent="0.2">
      <c r="D292"/>
      <c r="E292"/>
      <c r="F292"/>
      <c r="H292"/>
      <c r="I292"/>
    </row>
    <row r="293" spans="4:9" x14ac:dyDescent="0.2">
      <c r="D293"/>
      <c r="E293"/>
      <c r="F293"/>
      <c r="H293"/>
      <c r="I293"/>
    </row>
    <row r="294" spans="4:9" x14ac:dyDescent="0.2">
      <c r="D294"/>
      <c r="E294"/>
      <c r="F294"/>
      <c r="H294"/>
      <c r="I294"/>
    </row>
    <row r="295" spans="4:9" x14ac:dyDescent="0.2">
      <c r="D295"/>
      <c r="E295"/>
      <c r="F295"/>
      <c r="H295"/>
      <c r="I295"/>
    </row>
    <row r="296" spans="4:9" x14ac:dyDescent="0.2">
      <c r="D296"/>
      <c r="E296"/>
      <c r="F296"/>
      <c r="H296"/>
      <c r="I296"/>
    </row>
    <row r="297" spans="4:9" x14ac:dyDescent="0.2">
      <c r="D297"/>
      <c r="E297"/>
      <c r="F297"/>
      <c r="H297"/>
      <c r="I297"/>
    </row>
    <row r="298" spans="4:9" x14ac:dyDescent="0.2">
      <c r="D298"/>
      <c r="E298"/>
      <c r="F298"/>
      <c r="H298"/>
      <c r="I298"/>
    </row>
    <row r="299" spans="4:9" x14ac:dyDescent="0.2">
      <c r="D299"/>
      <c r="E299"/>
      <c r="F299"/>
      <c r="H299"/>
      <c r="I299"/>
    </row>
    <row r="300" spans="4:9" x14ac:dyDescent="0.2">
      <c r="D300"/>
      <c r="E300"/>
      <c r="F300"/>
      <c r="H300"/>
      <c r="I300"/>
    </row>
    <row r="301" spans="4:9" x14ac:dyDescent="0.2">
      <c r="D301"/>
      <c r="E301"/>
      <c r="F301"/>
      <c r="H301"/>
      <c r="I301"/>
    </row>
    <row r="302" spans="4:9" x14ac:dyDescent="0.2">
      <c r="D302"/>
      <c r="E302"/>
      <c r="F302"/>
      <c r="H302"/>
      <c r="I302"/>
    </row>
    <row r="303" spans="4:9" x14ac:dyDescent="0.2">
      <c r="D303"/>
      <c r="E303"/>
      <c r="F303"/>
      <c r="H303"/>
      <c r="I303"/>
    </row>
    <row r="304" spans="4:9" x14ac:dyDescent="0.2">
      <c r="D304"/>
      <c r="E304"/>
      <c r="F304"/>
      <c r="H304"/>
      <c r="I304"/>
    </row>
    <row r="305" spans="4:9" x14ac:dyDescent="0.2">
      <c r="D305"/>
      <c r="E305"/>
      <c r="F305"/>
      <c r="H305"/>
      <c r="I305"/>
    </row>
    <row r="306" spans="4:9" x14ac:dyDescent="0.2">
      <c r="D306"/>
      <c r="E306"/>
      <c r="F306"/>
      <c r="H306"/>
      <c r="I306"/>
    </row>
    <row r="307" spans="4:9" x14ac:dyDescent="0.2">
      <c r="D307"/>
      <c r="E307"/>
      <c r="F307"/>
      <c r="H307"/>
      <c r="I307"/>
    </row>
    <row r="308" spans="4:9" x14ac:dyDescent="0.2">
      <c r="D308"/>
      <c r="E308"/>
      <c r="F308"/>
      <c r="H308"/>
      <c r="I308"/>
    </row>
    <row r="309" spans="4:9" x14ac:dyDescent="0.2">
      <c r="D309"/>
      <c r="E309"/>
      <c r="F309"/>
      <c r="H309"/>
      <c r="I309"/>
    </row>
    <row r="310" spans="4:9" x14ac:dyDescent="0.2">
      <c r="D310"/>
      <c r="E310"/>
      <c r="F310"/>
      <c r="H310"/>
      <c r="I310"/>
    </row>
    <row r="311" spans="4:9" x14ac:dyDescent="0.2">
      <c r="D311"/>
      <c r="E311"/>
      <c r="F311"/>
      <c r="H311"/>
      <c r="I311"/>
    </row>
    <row r="312" spans="4:9" x14ac:dyDescent="0.2">
      <c r="D312"/>
      <c r="E312"/>
      <c r="F312"/>
      <c r="H312"/>
      <c r="I312"/>
    </row>
    <row r="313" spans="4:9" x14ac:dyDescent="0.2">
      <c r="D313"/>
      <c r="E313"/>
      <c r="F313"/>
      <c r="H313"/>
      <c r="I313"/>
    </row>
    <row r="314" spans="4:9" x14ac:dyDescent="0.2">
      <c r="D314"/>
      <c r="E314"/>
      <c r="F314"/>
      <c r="H314"/>
      <c r="I314"/>
    </row>
    <row r="315" spans="4:9" x14ac:dyDescent="0.2">
      <c r="D315"/>
      <c r="E315"/>
      <c r="F315"/>
      <c r="H315"/>
      <c r="I315"/>
    </row>
    <row r="316" spans="4:9" x14ac:dyDescent="0.2">
      <c r="D316"/>
      <c r="E316"/>
      <c r="F316"/>
      <c r="H316"/>
      <c r="I316"/>
    </row>
    <row r="317" spans="4:9" x14ac:dyDescent="0.2">
      <c r="D317"/>
      <c r="E317"/>
      <c r="F317"/>
      <c r="H317"/>
      <c r="I317"/>
    </row>
    <row r="318" spans="4:9" x14ac:dyDescent="0.2">
      <c r="D318"/>
      <c r="E318"/>
      <c r="F318"/>
      <c r="H318"/>
      <c r="I318"/>
    </row>
    <row r="319" spans="4:9" x14ac:dyDescent="0.2">
      <c r="D319"/>
      <c r="E319"/>
      <c r="F319"/>
      <c r="H319"/>
      <c r="I319"/>
    </row>
    <row r="320" spans="4:9" x14ac:dyDescent="0.2">
      <c r="D320"/>
      <c r="E320"/>
      <c r="F320"/>
      <c r="H320"/>
      <c r="I320"/>
    </row>
    <row r="321" spans="4:9" x14ac:dyDescent="0.2">
      <c r="D321"/>
      <c r="E321"/>
      <c r="F321"/>
      <c r="H321"/>
      <c r="I321"/>
    </row>
    <row r="322" spans="4:9" x14ac:dyDescent="0.2">
      <c r="D322"/>
      <c r="E322"/>
      <c r="F322"/>
      <c r="H322"/>
      <c r="I322"/>
    </row>
    <row r="323" spans="4:9" x14ac:dyDescent="0.2">
      <c r="D323"/>
      <c r="E323"/>
      <c r="F323"/>
      <c r="H323"/>
      <c r="I323"/>
    </row>
    <row r="324" spans="4:9" x14ac:dyDescent="0.2">
      <c r="D324"/>
      <c r="E324"/>
      <c r="F324"/>
      <c r="H324"/>
      <c r="I324"/>
    </row>
    <row r="325" spans="4:9" x14ac:dyDescent="0.2">
      <c r="D325"/>
      <c r="E325"/>
      <c r="F325"/>
      <c r="H325"/>
      <c r="I325"/>
    </row>
    <row r="326" spans="4:9" x14ac:dyDescent="0.2">
      <c r="D326"/>
      <c r="E326"/>
      <c r="F326"/>
      <c r="H326"/>
      <c r="I326"/>
    </row>
    <row r="327" spans="4:9" x14ac:dyDescent="0.2">
      <c r="D327"/>
      <c r="E327"/>
      <c r="F327"/>
      <c r="H327"/>
      <c r="I327"/>
    </row>
    <row r="328" spans="4:9" x14ac:dyDescent="0.2">
      <c r="D328"/>
      <c r="E328"/>
      <c r="F328"/>
      <c r="H328"/>
      <c r="I328"/>
    </row>
    <row r="329" spans="4:9" x14ac:dyDescent="0.2">
      <c r="D329"/>
      <c r="E329"/>
      <c r="F329"/>
      <c r="H329"/>
      <c r="I329"/>
    </row>
    <row r="330" spans="4:9" x14ac:dyDescent="0.2">
      <c r="D330"/>
      <c r="E330"/>
      <c r="F330"/>
      <c r="H330"/>
      <c r="I330"/>
    </row>
    <row r="331" spans="4:9" x14ac:dyDescent="0.2">
      <c r="D331"/>
      <c r="E331"/>
      <c r="F331"/>
      <c r="H331"/>
      <c r="I331"/>
    </row>
    <row r="332" spans="4:9" x14ac:dyDescent="0.2">
      <c r="D332"/>
      <c r="E332"/>
      <c r="F332"/>
      <c r="H332"/>
      <c r="I332"/>
    </row>
    <row r="333" spans="4:9" x14ac:dyDescent="0.2">
      <c r="D333"/>
      <c r="E333"/>
      <c r="F333"/>
      <c r="H333"/>
      <c r="I333"/>
    </row>
    <row r="334" spans="4:9" x14ac:dyDescent="0.2">
      <c r="D334"/>
      <c r="E334"/>
      <c r="F334"/>
      <c r="H334"/>
      <c r="I334"/>
    </row>
    <row r="335" spans="4:9" x14ac:dyDescent="0.2">
      <c r="D335"/>
      <c r="E335"/>
      <c r="F335"/>
      <c r="H335"/>
      <c r="I335"/>
    </row>
    <row r="336" spans="4:9" x14ac:dyDescent="0.2">
      <c r="D336"/>
      <c r="E336"/>
      <c r="F336"/>
      <c r="H336"/>
      <c r="I336"/>
    </row>
    <row r="337" spans="4:9" x14ac:dyDescent="0.2">
      <c r="D337"/>
      <c r="E337"/>
      <c r="F337"/>
      <c r="H337"/>
      <c r="I337"/>
    </row>
    <row r="338" spans="4:9" x14ac:dyDescent="0.2">
      <c r="D338"/>
      <c r="E338"/>
      <c r="F338"/>
      <c r="H338"/>
      <c r="I338"/>
    </row>
    <row r="339" spans="4:9" x14ac:dyDescent="0.2">
      <c r="D339"/>
      <c r="E339"/>
      <c r="F339"/>
      <c r="H339"/>
      <c r="I339"/>
    </row>
    <row r="340" spans="4:9" x14ac:dyDescent="0.2">
      <c r="D340"/>
      <c r="E340"/>
      <c r="F340"/>
      <c r="H340"/>
      <c r="I340"/>
    </row>
    <row r="341" spans="4:9" x14ac:dyDescent="0.2">
      <c r="D341"/>
      <c r="E341"/>
      <c r="F341"/>
      <c r="H341"/>
      <c r="I341"/>
    </row>
    <row r="342" spans="4:9" x14ac:dyDescent="0.2">
      <c r="D342"/>
      <c r="E342"/>
      <c r="F342"/>
      <c r="H342"/>
      <c r="I342"/>
    </row>
    <row r="343" spans="4:9" x14ac:dyDescent="0.2">
      <c r="D343"/>
      <c r="E343"/>
      <c r="F343"/>
      <c r="H343"/>
      <c r="I343"/>
    </row>
    <row r="344" spans="4:9" x14ac:dyDescent="0.2">
      <c r="D344"/>
      <c r="E344"/>
      <c r="F344"/>
      <c r="H344"/>
      <c r="I344"/>
    </row>
    <row r="345" spans="4:9" x14ac:dyDescent="0.2">
      <c r="D345"/>
      <c r="E345"/>
      <c r="F345"/>
      <c r="H345"/>
      <c r="I345"/>
    </row>
    <row r="346" spans="4:9" x14ac:dyDescent="0.2">
      <c r="D346"/>
      <c r="E346"/>
      <c r="F346"/>
      <c r="H346"/>
      <c r="I346"/>
    </row>
    <row r="347" spans="4:9" x14ac:dyDescent="0.2">
      <c r="D347"/>
      <c r="E347"/>
      <c r="F347"/>
      <c r="H347"/>
      <c r="I347"/>
    </row>
    <row r="348" spans="4:9" x14ac:dyDescent="0.2">
      <c r="D348"/>
      <c r="E348"/>
      <c r="F348"/>
      <c r="H348"/>
      <c r="I348"/>
    </row>
    <row r="349" spans="4:9" x14ac:dyDescent="0.2">
      <c r="D349"/>
      <c r="E349"/>
      <c r="F349"/>
      <c r="H349"/>
      <c r="I349"/>
    </row>
    <row r="350" spans="4:9" x14ac:dyDescent="0.2">
      <c r="D350"/>
      <c r="E350"/>
      <c r="F350"/>
      <c r="H350"/>
      <c r="I350"/>
    </row>
    <row r="351" spans="4:9" x14ac:dyDescent="0.2">
      <c r="D351"/>
      <c r="E351"/>
      <c r="F351"/>
      <c r="H351"/>
      <c r="I351"/>
    </row>
    <row r="352" spans="4:9" x14ac:dyDescent="0.2">
      <c r="D352"/>
      <c r="E352"/>
      <c r="F352"/>
      <c r="H352"/>
      <c r="I352"/>
    </row>
    <row r="353" spans="4:9" x14ac:dyDescent="0.2">
      <c r="D353"/>
      <c r="E353"/>
      <c r="F353"/>
      <c r="H353"/>
      <c r="I353"/>
    </row>
    <row r="354" spans="4:9" x14ac:dyDescent="0.2">
      <c r="D354"/>
      <c r="E354"/>
      <c r="F354"/>
      <c r="H354"/>
      <c r="I354"/>
    </row>
    <row r="355" spans="4:9" x14ac:dyDescent="0.2">
      <c r="D355"/>
      <c r="E355"/>
      <c r="F355"/>
      <c r="H355"/>
      <c r="I355"/>
    </row>
    <row r="356" spans="4:9" x14ac:dyDescent="0.2">
      <c r="D356"/>
      <c r="E356"/>
      <c r="F356"/>
      <c r="H356"/>
      <c r="I356"/>
    </row>
    <row r="357" spans="4:9" x14ac:dyDescent="0.2">
      <c r="D357"/>
      <c r="E357"/>
      <c r="F357"/>
      <c r="H357"/>
      <c r="I357"/>
    </row>
    <row r="358" spans="4:9" x14ac:dyDescent="0.2">
      <c r="D358"/>
      <c r="E358"/>
      <c r="F358"/>
      <c r="H358"/>
      <c r="I358"/>
    </row>
    <row r="359" spans="4:9" x14ac:dyDescent="0.2">
      <c r="D359"/>
      <c r="E359"/>
      <c r="F359"/>
      <c r="H359"/>
      <c r="I359"/>
    </row>
    <row r="360" spans="4:9" x14ac:dyDescent="0.2">
      <c r="D360"/>
      <c r="E360"/>
      <c r="F360"/>
      <c r="H360"/>
      <c r="I360"/>
    </row>
    <row r="361" spans="4:9" x14ac:dyDescent="0.2">
      <c r="D361"/>
      <c r="E361"/>
      <c r="F361"/>
      <c r="H361"/>
      <c r="I361"/>
    </row>
    <row r="362" spans="4:9" x14ac:dyDescent="0.2">
      <c r="D362"/>
      <c r="E362"/>
      <c r="F362"/>
      <c r="H362"/>
      <c r="I362"/>
    </row>
    <row r="363" spans="4:9" x14ac:dyDescent="0.2">
      <c r="D363"/>
      <c r="E363"/>
      <c r="F363"/>
      <c r="H363"/>
      <c r="I363"/>
    </row>
    <row r="364" spans="4:9" x14ac:dyDescent="0.2">
      <c r="D364"/>
      <c r="E364"/>
      <c r="F364"/>
      <c r="H364"/>
      <c r="I364"/>
    </row>
    <row r="365" spans="4:9" x14ac:dyDescent="0.2">
      <c r="D365"/>
      <c r="E365"/>
      <c r="F365"/>
      <c r="H365"/>
      <c r="I365"/>
    </row>
    <row r="366" spans="4:9" x14ac:dyDescent="0.2">
      <c r="D366"/>
      <c r="E366"/>
      <c r="F366"/>
      <c r="H366"/>
      <c r="I366"/>
    </row>
    <row r="367" spans="4:9" x14ac:dyDescent="0.2">
      <c r="D367"/>
      <c r="E367"/>
      <c r="F367"/>
      <c r="H367"/>
      <c r="I367"/>
    </row>
    <row r="368" spans="4:9" x14ac:dyDescent="0.2">
      <c r="D368"/>
      <c r="E368"/>
      <c r="F368"/>
      <c r="H368"/>
      <c r="I368"/>
    </row>
    <row r="369" spans="4:9" x14ac:dyDescent="0.2">
      <c r="D369"/>
      <c r="E369"/>
      <c r="F369"/>
      <c r="H369"/>
      <c r="I369"/>
    </row>
    <row r="370" spans="4:9" x14ac:dyDescent="0.2">
      <c r="D370"/>
      <c r="E370"/>
      <c r="F370"/>
      <c r="H370"/>
      <c r="I370"/>
    </row>
    <row r="371" spans="4:9" x14ac:dyDescent="0.2">
      <c r="D371"/>
      <c r="E371"/>
      <c r="F371"/>
      <c r="H371"/>
      <c r="I371"/>
    </row>
    <row r="372" spans="4:9" x14ac:dyDescent="0.2">
      <c r="D372"/>
      <c r="E372"/>
      <c r="F372"/>
      <c r="H372"/>
      <c r="I372"/>
    </row>
    <row r="373" spans="4:9" x14ac:dyDescent="0.2">
      <c r="D373"/>
      <c r="E373"/>
      <c r="F373"/>
      <c r="H373"/>
      <c r="I373"/>
    </row>
    <row r="374" spans="4:9" x14ac:dyDescent="0.2">
      <c r="D374"/>
      <c r="E374"/>
      <c r="F374"/>
      <c r="H374"/>
      <c r="I374"/>
    </row>
    <row r="375" spans="4:9" x14ac:dyDescent="0.2">
      <c r="D375"/>
      <c r="E375"/>
      <c r="F375"/>
      <c r="H375"/>
      <c r="I375"/>
    </row>
    <row r="376" spans="4:9" x14ac:dyDescent="0.2">
      <c r="D376"/>
      <c r="E376"/>
      <c r="F376"/>
      <c r="H376"/>
      <c r="I376"/>
    </row>
    <row r="377" spans="4:9" x14ac:dyDescent="0.2">
      <c r="D377"/>
      <c r="E377"/>
      <c r="F377"/>
      <c r="H377"/>
      <c r="I377"/>
    </row>
    <row r="378" spans="4:9" x14ac:dyDescent="0.2">
      <c r="D378"/>
      <c r="E378"/>
      <c r="F378"/>
      <c r="H378"/>
      <c r="I378"/>
    </row>
    <row r="379" spans="4:9" x14ac:dyDescent="0.2">
      <c r="D379"/>
      <c r="E379"/>
      <c r="F379"/>
      <c r="H379"/>
      <c r="I379"/>
    </row>
    <row r="380" spans="4:9" x14ac:dyDescent="0.2">
      <c r="D380"/>
      <c r="E380"/>
      <c r="F380"/>
      <c r="H380"/>
      <c r="I380"/>
    </row>
    <row r="381" spans="4:9" x14ac:dyDescent="0.2">
      <c r="D381"/>
      <c r="E381"/>
      <c r="F381"/>
      <c r="H381"/>
      <c r="I381"/>
    </row>
    <row r="382" spans="4:9" x14ac:dyDescent="0.2">
      <c r="D382"/>
      <c r="E382"/>
      <c r="F382"/>
      <c r="H382"/>
      <c r="I382"/>
    </row>
    <row r="383" spans="4:9" x14ac:dyDescent="0.2">
      <c r="D383"/>
      <c r="E383"/>
      <c r="F383"/>
      <c r="H383"/>
      <c r="I383"/>
    </row>
    <row r="384" spans="4:9" x14ac:dyDescent="0.2">
      <c r="D384"/>
      <c r="E384"/>
      <c r="F384"/>
      <c r="H384"/>
      <c r="I384"/>
    </row>
    <row r="385" spans="4:9" x14ac:dyDescent="0.2">
      <c r="D385"/>
      <c r="E385"/>
      <c r="F385"/>
      <c r="H385"/>
      <c r="I385"/>
    </row>
    <row r="386" spans="4:9" x14ac:dyDescent="0.2">
      <c r="D386"/>
      <c r="E386"/>
      <c r="F386"/>
      <c r="H386"/>
      <c r="I386"/>
    </row>
    <row r="387" spans="4:9" x14ac:dyDescent="0.2">
      <c r="D387"/>
      <c r="E387"/>
      <c r="F387"/>
      <c r="H387"/>
      <c r="I387"/>
    </row>
    <row r="388" spans="4:9" x14ac:dyDescent="0.2">
      <c r="D388"/>
      <c r="E388"/>
      <c r="F388"/>
      <c r="H388"/>
      <c r="I388"/>
    </row>
    <row r="389" spans="4:9" x14ac:dyDescent="0.2">
      <c r="D389"/>
      <c r="E389"/>
      <c r="F389"/>
      <c r="H389"/>
      <c r="I389"/>
    </row>
    <row r="390" spans="4:9" x14ac:dyDescent="0.2">
      <c r="D390"/>
      <c r="E390"/>
      <c r="F390"/>
      <c r="H390"/>
      <c r="I390"/>
    </row>
    <row r="391" spans="4:9" x14ac:dyDescent="0.2">
      <c r="D391"/>
      <c r="E391"/>
      <c r="F391"/>
      <c r="H391"/>
      <c r="I391"/>
    </row>
    <row r="392" spans="4:9" x14ac:dyDescent="0.2">
      <c r="D392"/>
      <c r="E392"/>
      <c r="F392"/>
      <c r="H392"/>
      <c r="I392"/>
    </row>
    <row r="393" spans="4:9" x14ac:dyDescent="0.2">
      <c r="D393"/>
      <c r="E393"/>
      <c r="F393"/>
      <c r="H393"/>
      <c r="I393"/>
    </row>
    <row r="394" spans="4:9" x14ac:dyDescent="0.2">
      <c r="D394"/>
      <c r="E394"/>
      <c r="F394"/>
      <c r="H394"/>
      <c r="I394"/>
    </row>
    <row r="395" spans="4:9" x14ac:dyDescent="0.2">
      <c r="D395"/>
      <c r="E395"/>
      <c r="F395"/>
      <c r="H395"/>
      <c r="I395"/>
    </row>
    <row r="396" spans="4:9" x14ac:dyDescent="0.2">
      <c r="D396"/>
      <c r="E396"/>
      <c r="F396"/>
      <c r="H396"/>
      <c r="I396"/>
    </row>
    <row r="397" spans="4:9" x14ac:dyDescent="0.2">
      <c r="D397"/>
      <c r="E397"/>
      <c r="F397"/>
      <c r="H397"/>
      <c r="I397"/>
    </row>
    <row r="398" spans="4:9" x14ac:dyDescent="0.2">
      <c r="D398"/>
      <c r="E398"/>
      <c r="F398"/>
      <c r="H398"/>
      <c r="I398"/>
    </row>
    <row r="399" spans="4:9" x14ac:dyDescent="0.2">
      <c r="D399"/>
      <c r="E399"/>
      <c r="F399"/>
      <c r="H399"/>
      <c r="I399"/>
    </row>
    <row r="400" spans="4:9" x14ac:dyDescent="0.2">
      <c r="D400"/>
      <c r="E400"/>
      <c r="F400"/>
      <c r="H400"/>
      <c r="I400"/>
    </row>
    <row r="401" spans="4:9" x14ac:dyDescent="0.2">
      <c r="D401"/>
      <c r="E401"/>
      <c r="F401"/>
      <c r="H401"/>
      <c r="I401"/>
    </row>
    <row r="402" spans="4:9" x14ac:dyDescent="0.2">
      <c r="D402"/>
      <c r="E402"/>
      <c r="F402"/>
      <c r="H402"/>
      <c r="I402"/>
    </row>
    <row r="403" spans="4:9" x14ac:dyDescent="0.2">
      <c r="D403"/>
      <c r="E403"/>
      <c r="F403"/>
      <c r="H403"/>
      <c r="I403"/>
    </row>
    <row r="404" spans="4:9" x14ac:dyDescent="0.2">
      <c r="D404"/>
      <c r="E404"/>
      <c r="F404"/>
      <c r="H404"/>
      <c r="I404"/>
    </row>
    <row r="405" spans="4:9" x14ac:dyDescent="0.2">
      <c r="D405"/>
      <c r="E405"/>
      <c r="F405"/>
      <c r="H405"/>
      <c r="I405"/>
    </row>
    <row r="406" spans="4:9" x14ac:dyDescent="0.2">
      <c r="D406"/>
      <c r="E406"/>
      <c r="F406"/>
      <c r="H406"/>
      <c r="I406"/>
    </row>
    <row r="407" spans="4:9" x14ac:dyDescent="0.2">
      <c r="D407"/>
      <c r="E407"/>
      <c r="F407"/>
      <c r="H407"/>
      <c r="I407"/>
    </row>
    <row r="408" spans="4:9" x14ac:dyDescent="0.2">
      <c r="D408"/>
      <c r="E408"/>
      <c r="F408"/>
      <c r="H408"/>
      <c r="I408"/>
    </row>
    <row r="409" spans="4:9" x14ac:dyDescent="0.2">
      <c r="D409"/>
      <c r="E409"/>
      <c r="F409"/>
      <c r="H409"/>
      <c r="I409"/>
    </row>
    <row r="410" spans="4:9" x14ac:dyDescent="0.2">
      <c r="D410"/>
      <c r="E410"/>
      <c r="F410"/>
      <c r="H410"/>
      <c r="I410"/>
    </row>
    <row r="411" spans="4:9" x14ac:dyDescent="0.2">
      <c r="D411"/>
      <c r="E411"/>
      <c r="F411"/>
      <c r="H411"/>
      <c r="I411"/>
    </row>
    <row r="412" spans="4:9" x14ac:dyDescent="0.2">
      <c r="D412"/>
      <c r="E412"/>
      <c r="F412"/>
      <c r="H412"/>
      <c r="I412"/>
    </row>
    <row r="413" spans="4:9" x14ac:dyDescent="0.2">
      <c r="D413"/>
      <c r="E413"/>
      <c r="F413"/>
      <c r="H413"/>
      <c r="I413"/>
    </row>
    <row r="414" spans="4:9" x14ac:dyDescent="0.2">
      <c r="D414"/>
      <c r="E414"/>
      <c r="F414"/>
      <c r="H414"/>
      <c r="I414"/>
    </row>
    <row r="415" spans="4:9" x14ac:dyDescent="0.2">
      <c r="D415"/>
      <c r="E415"/>
      <c r="F415"/>
      <c r="H415"/>
      <c r="I415"/>
    </row>
    <row r="416" spans="4:9" x14ac:dyDescent="0.2">
      <c r="D416"/>
      <c r="E416"/>
      <c r="F416"/>
      <c r="H416"/>
      <c r="I416"/>
    </row>
    <row r="417" spans="4:9" x14ac:dyDescent="0.2">
      <c r="D417"/>
      <c r="E417"/>
      <c r="F417"/>
      <c r="H417"/>
      <c r="I417"/>
    </row>
    <row r="418" spans="4:9" x14ac:dyDescent="0.2">
      <c r="D418"/>
      <c r="E418"/>
      <c r="F418"/>
      <c r="H418"/>
      <c r="I418"/>
    </row>
    <row r="419" spans="4:9" x14ac:dyDescent="0.2">
      <c r="D419"/>
      <c r="E419"/>
      <c r="F419"/>
      <c r="H419"/>
      <c r="I419"/>
    </row>
    <row r="420" spans="4:9" x14ac:dyDescent="0.2">
      <c r="D420"/>
      <c r="E420"/>
      <c r="F420"/>
      <c r="H420"/>
      <c r="I420"/>
    </row>
    <row r="421" spans="4:9" x14ac:dyDescent="0.2">
      <c r="D421"/>
      <c r="E421"/>
      <c r="F421"/>
      <c r="H421"/>
      <c r="I421"/>
    </row>
    <row r="422" spans="4:9" x14ac:dyDescent="0.2">
      <c r="D422"/>
      <c r="E422"/>
      <c r="F422"/>
      <c r="H422"/>
      <c r="I422"/>
    </row>
    <row r="423" spans="4:9" x14ac:dyDescent="0.2">
      <c r="D423"/>
      <c r="E423"/>
      <c r="F423"/>
      <c r="H423"/>
      <c r="I423"/>
    </row>
    <row r="424" spans="4:9" x14ac:dyDescent="0.2">
      <c r="D424"/>
      <c r="E424"/>
      <c r="F424"/>
      <c r="H424"/>
      <c r="I424"/>
    </row>
    <row r="425" spans="4:9" x14ac:dyDescent="0.2">
      <c r="D425"/>
      <c r="E425"/>
      <c r="F425"/>
      <c r="H425"/>
      <c r="I425"/>
    </row>
    <row r="426" spans="4:9" x14ac:dyDescent="0.2">
      <c r="D426"/>
      <c r="E426"/>
      <c r="F426"/>
      <c r="H426"/>
      <c r="I426"/>
    </row>
    <row r="427" spans="4:9" x14ac:dyDescent="0.2">
      <c r="D427"/>
      <c r="E427"/>
      <c r="F427"/>
      <c r="H427"/>
      <c r="I427"/>
    </row>
    <row r="428" spans="4:9" x14ac:dyDescent="0.2">
      <c r="D428"/>
      <c r="E428"/>
      <c r="F428"/>
      <c r="H428"/>
      <c r="I428"/>
    </row>
    <row r="429" spans="4:9" x14ac:dyDescent="0.2">
      <c r="D429"/>
      <c r="E429"/>
      <c r="F429"/>
      <c r="H429"/>
      <c r="I429"/>
    </row>
    <row r="430" spans="4:9" x14ac:dyDescent="0.2">
      <c r="D430"/>
      <c r="E430"/>
      <c r="F430"/>
      <c r="H430"/>
      <c r="I430"/>
    </row>
    <row r="431" spans="4:9" x14ac:dyDescent="0.2">
      <c r="D431"/>
      <c r="E431"/>
      <c r="F431"/>
      <c r="H431"/>
      <c r="I431"/>
    </row>
    <row r="432" spans="4:9" x14ac:dyDescent="0.2">
      <c r="D432"/>
      <c r="E432"/>
      <c r="F432"/>
      <c r="H432"/>
      <c r="I432"/>
    </row>
    <row r="433" spans="4:9" x14ac:dyDescent="0.2">
      <c r="D433"/>
      <c r="E433"/>
      <c r="F433"/>
      <c r="H433"/>
      <c r="I433"/>
    </row>
    <row r="434" spans="4:9" x14ac:dyDescent="0.2">
      <c r="D434"/>
      <c r="E434"/>
      <c r="F434"/>
      <c r="H434"/>
      <c r="I434"/>
    </row>
    <row r="435" spans="4:9" x14ac:dyDescent="0.2">
      <c r="D435"/>
      <c r="E435"/>
      <c r="F435"/>
      <c r="H435"/>
      <c r="I435"/>
    </row>
    <row r="436" spans="4:9" x14ac:dyDescent="0.2">
      <c r="D436"/>
      <c r="E436"/>
      <c r="F436"/>
      <c r="H436"/>
      <c r="I436"/>
    </row>
    <row r="437" spans="4:9" x14ac:dyDescent="0.2">
      <c r="D437"/>
      <c r="E437"/>
      <c r="F437"/>
      <c r="H437"/>
      <c r="I437"/>
    </row>
    <row r="438" spans="4:9" x14ac:dyDescent="0.2">
      <c r="D438"/>
      <c r="E438"/>
      <c r="F438"/>
      <c r="H438"/>
      <c r="I438"/>
    </row>
    <row r="439" spans="4:9" x14ac:dyDescent="0.2">
      <c r="D439"/>
      <c r="E439"/>
      <c r="F439"/>
      <c r="H439"/>
      <c r="I439"/>
    </row>
    <row r="440" spans="4:9" x14ac:dyDescent="0.2">
      <c r="D440"/>
      <c r="E440"/>
      <c r="F440"/>
      <c r="H440"/>
      <c r="I440"/>
    </row>
    <row r="441" spans="4:9" x14ac:dyDescent="0.2">
      <c r="D441"/>
      <c r="E441"/>
      <c r="F441"/>
      <c r="H441"/>
      <c r="I441"/>
    </row>
    <row r="442" spans="4:9" x14ac:dyDescent="0.2">
      <c r="D442"/>
      <c r="E442"/>
      <c r="F442"/>
      <c r="H442"/>
      <c r="I442"/>
    </row>
    <row r="443" spans="4:9" x14ac:dyDescent="0.2">
      <c r="D443"/>
      <c r="E443"/>
      <c r="F443"/>
      <c r="H443"/>
      <c r="I443"/>
    </row>
    <row r="444" spans="4:9" x14ac:dyDescent="0.2">
      <c r="D444"/>
      <c r="E444"/>
      <c r="F444"/>
      <c r="H444"/>
      <c r="I444"/>
    </row>
    <row r="445" spans="4:9" x14ac:dyDescent="0.2">
      <c r="D445"/>
      <c r="E445"/>
      <c r="F445"/>
      <c r="H445"/>
      <c r="I445"/>
    </row>
    <row r="446" spans="4:9" x14ac:dyDescent="0.2">
      <c r="D446"/>
      <c r="E446"/>
      <c r="F446"/>
      <c r="H446"/>
      <c r="I446"/>
    </row>
    <row r="447" spans="4:9" x14ac:dyDescent="0.2">
      <c r="D447"/>
      <c r="E447"/>
      <c r="F447"/>
      <c r="H447"/>
      <c r="I447"/>
    </row>
    <row r="448" spans="4:9" x14ac:dyDescent="0.2">
      <c r="D448"/>
      <c r="E448"/>
      <c r="F448"/>
      <c r="H448"/>
      <c r="I448"/>
    </row>
    <row r="449" spans="4:9" x14ac:dyDescent="0.2">
      <c r="D449"/>
      <c r="E449"/>
      <c r="F449"/>
      <c r="H449"/>
      <c r="I449"/>
    </row>
    <row r="450" spans="4:9" x14ac:dyDescent="0.2">
      <c r="D450"/>
      <c r="E450"/>
      <c r="F450"/>
      <c r="H450"/>
      <c r="I450"/>
    </row>
    <row r="451" spans="4:9" x14ac:dyDescent="0.2">
      <c r="D451"/>
      <c r="E451"/>
      <c r="F451"/>
      <c r="H451"/>
      <c r="I451"/>
    </row>
    <row r="452" spans="4:9" x14ac:dyDescent="0.2">
      <c r="D452"/>
      <c r="E452"/>
      <c r="F452"/>
      <c r="H452"/>
      <c r="I452"/>
    </row>
    <row r="453" spans="4:9" x14ac:dyDescent="0.2">
      <c r="D453"/>
      <c r="E453"/>
      <c r="F453"/>
      <c r="H453"/>
      <c r="I453"/>
    </row>
    <row r="454" spans="4:9" x14ac:dyDescent="0.2">
      <c r="D454"/>
      <c r="E454"/>
      <c r="F454"/>
      <c r="H454"/>
      <c r="I454"/>
    </row>
    <row r="455" spans="4:9" x14ac:dyDescent="0.2">
      <c r="D455"/>
      <c r="E455"/>
      <c r="F455"/>
      <c r="H455"/>
      <c r="I455"/>
    </row>
    <row r="456" spans="4:9" x14ac:dyDescent="0.2">
      <c r="D456"/>
      <c r="E456"/>
      <c r="F456"/>
      <c r="H456"/>
      <c r="I456"/>
    </row>
    <row r="457" spans="4:9" x14ac:dyDescent="0.2">
      <c r="D457"/>
      <c r="E457"/>
      <c r="F457"/>
      <c r="H457"/>
      <c r="I457"/>
    </row>
    <row r="458" spans="4:9" x14ac:dyDescent="0.2">
      <c r="D458"/>
      <c r="E458"/>
      <c r="F458"/>
      <c r="H458"/>
      <c r="I458"/>
    </row>
    <row r="459" spans="4:9" x14ac:dyDescent="0.2">
      <c r="D459"/>
      <c r="E459"/>
      <c r="F459"/>
      <c r="H459"/>
      <c r="I459"/>
    </row>
    <row r="460" spans="4:9" x14ac:dyDescent="0.2">
      <c r="D460"/>
      <c r="E460"/>
      <c r="F460"/>
      <c r="H460"/>
      <c r="I460"/>
    </row>
    <row r="461" spans="4:9" x14ac:dyDescent="0.2">
      <c r="D461"/>
      <c r="E461"/>
      <c r="F461"/>
      <c r="H461"/>
      <c r="I461"/>
    </row>
    <row r="462" spans="4:9" x14ac:dyDescent="0.2">
      <c r="D462"/>
      <c r="E462"/>
      <c r="F462"/>
      <c r="H462"/>
      <c r="I462"/>
    </row>
    <row r="463" spans="4:9" x14ac:dyDescent="0.2">
      <c r="D463"/>
      <c r="E463"/>
      <c r="F463"/>
      <c r="H463"/>
      <c r="I463"/>
    </row>
    <row r="464" spans="4:9" x14ac:dyDescent="0.2">
      <c r="D464"/>
      <c r="E464"/>
      <c r="F464"/>
      <c r="H464"/>
      <c r="I464"/>
    </row>
    <row r="465" spans="4:9" x14ac:dyDescent="0.2">
      <c r="D465"/>
      <c r="E465"/>
      <c r="F465"/>
      <c r="H465"/>
      <c r="I465"/>
    </row>
    <row r="466" spans="4:9" x14ac:dyDescent="0.2">
      <c r="D466"/>
      <c r="E466"/>
      <c r="F466"/>
      <c r="H466"/>
      <c r="I466"/>
    </row>
    <row r="467" spans="4:9" x14ac:dyDescent="0.2">
      <c r="D467"/>
      <c r="E467"/>
      <c r="F467"/>
      <c r="H467"/>
      <c r="I467"/>
    </row>
    <row r="468" spans="4:9" x14ac:dyDescent="0.2">
      <c r="D468"/>
      <c r="E468"/>
      <c r="F468"/>
      <c r="H468"/>
      <c r="I468"/>
    </row>
    <row r="469" spans="4:9" x14ac:dyDescent="0.2">
      <c r="D469"/>
      <c r="E469"/>
      <c r="F469"/>
      <c r="H469"/>
      <c r="I469"/>
    </row>
    <row r="470" spans="4:9" x14ac:dyDescent="0.2">
      <c r="D470"/>
      <c r="E470"/>
      <c r="F470"/>
      <c r="H470"/>
      <c r="I470"/>
    </row>
    <row r="471" spans="4:9" x14ac:dyDescent="0.2">
      <c r="D471"/>
      <c r="E471"/>
      <c r="F471"/>
      <c r="H471"/>
      <c r="I471"/>
    </row>
    <row r="472" spans="4:9" x14ac:dyDescent="0.2">
      <c r="D472"/>
      <c r="E472"/>
      <c r="F472"/>
      <c r="H472"/>
      <c r="I472"/>
    </row>
    <row r="473" spans="4:9" x14ac:dyDescent="0.2">
      <c r="D473"/>
      <c r="E473"/>
      <c r="F473"/>
      <c r="H473"/>
      <c r="I473"/>
    </row>
    <row r="474" spans="4:9" x14ac:dyDescent="0.2">
      <c r="D474"/>
      <c r="E474"/>
      <c r="F474"/>
      <c r="H474"/>
      <c r="I474"/>
    </row>
    <row r="475" spans="4:9" x14ac:dyDescent="0.2">
      <c r="D475"/>
      <c r="E475"/>
      <c r="F475"/>
      <c r="H475"/>
      <c r="I475"/>
    </row>
    <row r="476" spans="4:9" x14ac:dyDescent="0.2">
      <c r="D476"/>
      <c r="E476"/>
      <c r="F476"/>
      <c r="H476"/>
      <c r="I476"/>
    </row>
    <row r="477" spans="4:9" x14ac:dyDescent="0.2">
      <c r="D477"/>
      <c r="E477"/>
      <c r="F477"/>
      <c r="H477"/>
      <c r="I477"/>
    </row>
    <row r="478" spans="4:9" x14ac:dyDescent="0.2">
      <c r="D478"/>
      <c r="E478"/>
      <c r="F478"/>
      <c r="H478"/>
      <c r="I478"/>
    </row>
    <row r="479" spans="4:9" x14ac:dyDescent="0.2">
      <c r="D479"/>
      <c r="E479"/>
      <c r="F479"/>
      <c r="H479"/>
      <c r="I479"/>
    </row>
    <row r="480" spans="4:9" x14ac:dyDescent="0.2">
      <c r="D480"/>
      <c r="E480"/>
      <c r="F480"/>
      <c r="H480"/>
      <c r="I480"/>
    </row>
    <row r="481" spans="4:9" x14ac:dyDescent="0.2">
      <c r="D481"/>
      <c r="E481"/>
      <c r="F481"/>
      <c r="H481"/>
      <c r="I481"/>
    </row>
    <row r="482" spans="4:9" x14ac:dyDescent="0.2">
      <c r="D482"/>
      <c r="E482"/>
      <c r="F482"/>
      <c r="H482"/>
      <c r="I482"/>
    </row>
    <row r="483" spans="4:9" x14ac:dyDescent="0.2">
      <c r="D483"/>
      <c r="E483"/>
      <c r="F483"/>
      <c r="H483"/>
      <c r="I483"/>
    </row>
    <row r="484" spans="4:9" x14ac:dyDescent="0.2">
      <c r="D484"/>
      <c r="E484"/>
      <c r="F484"/>
      <c r="H484"/>
      <c r="I484"/>
    </row>
    <row r="485" spans="4:9" x14ac:dyDescent="0.2">
      <c r="D485"/>
      <c r="E485"/>
      <c r="F485"/>
      <c r="H485"/>
      <c r="I485"/>
    </row>
    <row r="486" spans="4:9" x14ac:dyDescent="0.2">
      <c r="D486"/>
      <c r="E486"/>
      <c r="F486"/>
      <c r="H486"/>
      <c r="I486"/>
    </row>
    <row r="487" spans="4:9" x14ac:dyDescent="0.2">
      <c r="D487"/>
      <c r="E487"/>
      <c r="F487"/>
      <c r="H487"/>
      <c r="I487"/>
    </row>
    <row r="488" spans="4:9" x14ac:dyDescent="0.2">
      <c r="D488"/>
      <c r="E488"/>
      <c r="F488"/>
      <c r="H488"/>
      <c r="I488"/>
    </row>
    <row r="489" spans="4:9" x14ac:dyDescent="0.2">
      <c r="D489"/>
      <c r="E489"/>
      <c r="F489"/>
      <c r="H489"/>
      <c r="I489"/>
    </row>
    <row r="490" spans="4:9" x14ac:dyDescent="0.2">
      <c r="D490"/>
      <c r="E490"/>
      <c r="F490"/>
      <c r="H490"/>
      <c r="I490"/>
    </row>
    <row r="491" spans="4:9" x14ac:dyDescent="0.2">
      <c r="D491"/>
      <c r="E491"/>
      <c r="F491"/>
      <c r="H491"/>
      <c r="I491"/>
    </row>
    <row r="492" spans="4:9" x14ac:dyDescent="0.2">
      <c r="D492"/>
      <c r="E492"/>
      <c r="F492"/>
      <c r="H492"/>
      <c r="I492"/>
    </row>
    <row r="493" spans="4:9" x14ac:dyDescent="0.2">
      <c r="D493"/>
      <c r="E493"/>
      <c r="F493"/>
      <c r="H493"/>
      <c r="I493"/>
    </row>
    <row r="494" spans="4:9" x14ac:dyDescent="0.2">
      <c r="D494"/>
      <c r="E494"/>
      <c r="F494"/>
      <c r="H494"/>
      <c r="I494"/>
    </row>
    <row r="495" spans="4:9" x14ac:dyDescent="0.2">
      <c r="D495"/>
      <c r="E495"/>
      <c r="F495"/>
      <c r="H495"/>
      <c r="I495"/>
    </row>
    <row r="496" spans="4:9" x14ac:dyDescent="0.2">
      <c r="D496"/>
      <c r="E496"/>
      <c r="F496"/>
      <c r="H496"/>
      <c r="I496"/>
    </row>
    <row r="497" spans="4:9" x14ac:dyDescent="0.2">
      <c r="D497"/>
      <c r="E497"/>
      <c r="F497"/>
      <c r="H497"/>
      <c r="I497"/>
    </row>
    <row r="498" spans="4:9" x14ac:dyDescent="0.2">
      <c r="D498"/>
      <c r="E498"/>
      <c r="F498"/>
      <c r="H498"/>
      <c r="I498"/>
    </row>
    <row r="499" spans="4:9" x14ac:dyDescent="0.2">
      <c r="D499"/>
      <c r="E499"/>
      <c r="F499"/>
      <c r="H499"/>
      <c r="I499"/>
    </row>
    <row r="500" spans="4:9" x14ac:dyDescent="0.2">
      <c r="D500"/>
      <c r="E500"/>
      <c r="F500"/>
      <c r="H500"/>
      <c r="I500"/>
    </row>
    <row r="501" spans="4:9" x14ac:dyDescent="0.2">
      <c r="D501"/>
      <c r="E501"/>
      <c r="F501"/>
      <c r="H501"/>
      <c r="I501"/>
    </row>
    <row r="502" spans="4:9" x14ac:dyDescent="0.2">
      <c r="D502"/>
      <c r="E502"/>
      <c r="F502"/>
      <c r="H502"/>
      <c r="I502"/>
    </row>
    <row r="503" spans="4:9" x14ac:dyDescent="0.2">
      <c r="D503"/>
      <c r="E503"/>
      <c r="F503"/>
      <c r="H503"/>
      <c r="I503"/>
    </row>
    <row r="504" spans="4:9" x14ac:dyDescent="0.2">
      <c r="D504"/>
      <c r="E504"/>
      <c r="F504"/>
      <c r="H504"/>
      <c r="I504"/>
    </row>
    <row r="505" spans="4:9" x14ac:dyDescent="0.2">
      <c r="D505"/>
      <c r="E505"/>
      <c r="F505"/>
      <c r="H505"/>
      <c r="I505"/>
    </row>
    <row r="506" spans="4:9" x14ac:dyDescent="0.2">
      <c r="D506"/>
      <c r="E506"/>
      <c r="F506"/>
      <c r="H506"/>
      <c r="I506"/>
    </row>
    <row r="507" spans="4:9" x14ac:dyDescent="0.2">
      <c r="D507"/>
      <c r="E507"/>
      <c r="F507"/>
      <c r="H507"/>
      <c r="I507"/>
    </row>
    <row r="508" spans="4:9" x14ac:dyDescent="0.2">
      <c r="D508"/>
      <c r="E508"/>
      <c r="F508"/>
      <c r="H508"/>
      <c r="I508"/>
    </row>
    <row r="509" spans="4:9" x14ac:dyDescent="0.2">
      <c r="D509"/>
      <c r="E509"/>
      <c r="F509"/>
      <c r="H509"/>
      <c r="I509"/>
    </row>
    <row r="510" spans="4:9" x14ac:dyDescent="0.2">
      <c r="D510"/>
      <c r="E510"/>
      <c r="F510"/>
      <c r="H510"/>
      <c r="I510"/>
    </row>
    <row r="511" spans="4:9" x14ac:dyDescent="0.2">
      <c r="D511"/>
      <c r="E511"/>
      <c r="F511"/>
      <c r="H511"/>
      <c r="I511"/>
    </row>
    <row r="512" spans="4:9" x14ac:dyDescent="0.2">
      <c r="D512"/>
      <c r="E512"/>
      <c r="F512"/>
      <c r="H512"/>
      <c r="I512"/>
    </row>
    <row r="513" spans="4:9" x14ac:dyDescent="0.2">
      <c r="D513"/>
      <c r="E513"/>
      <c r="F513"/>
      <c r="H513"/>
      <c r="I513"/>
    </row>
    <row r="514" spans="4:9" x14ac:dyDescent="0.2">
      <c r="D514"/>
      <c r="E514"/>
      <c r="F514"/>
      <c r="H514"/>
      <c r="I514"/>
    </row>
    <row r="515" spans="4:9" x14ac:dyDescent="0.2">
      <c r="D515"/>
      <c r="E515"/>
      <c r="F515"/>
      <c r="H515"/>
      <c r="I515"/>
    </row>
    <row r="516" spans="4:9" x14ac:dyDescent="0.2">
      <c r="D516"/>
      <c r="E516"/>
      <c r="F516"/>
      <c r="H516"/>
      <c r="I516"/>
    </row>
    <row r="517" spans="4:9" x14ac:dyDescent="0.2">
      <c r="D517"/>
      <c r="E517"/>
      <c r="F517"/>
      <c r="H517"/>
      <c r="I517"/>
    </row>
    <row r="518" spans="4:9" x14ac:dyDescent="0.2">
      <c r="D518"/>
      <c r="E518"/>
      <c r="F518"/>
      <c r="H518"/>
      <c r="I518"/>
    </row>
    <row r="519" spans="4:9" x14ac:dyDescent="0.2">
      <c r="D519"/>
      <c r="E519"/>
      <c r="F519"/>
      <c r="H519"/>
      <c r="I519"/>
    </row>
    <row r="520" spans="4:9" x14ac:dyDescent="0.2">
      <c r="D520"/>
      <c r="E520"/>
      <c r="F520"/>
      <c r="H520"/>
      <c r="I520"/>
    </row>
    <row r="521" spans="4:9" x14ac:dyDescent="0.2">
      <c r="D521"/>
      <c r="E521"/>
      <c r="F521"/>
      <c r="H521"/>
      <c r="I521"/>
    </row>
    <row r="522" spans="4:9" x14ac:dyDescent="0.2">
      <c r="D522"/>
      <c r="E522"/>
      <c r="F522"/>
      <c r="H522"/>
      <c r="I522"/>
    </row>
    <row r="523" spans="4:9" x14ac:dyDescent="0.2">
      <c r="D523"/>
      <c r="E523"/>
      <c r="F523"/>
      <c r="H523"/>
      <c r="I523"/>
    </row>
    <row r="524" spans="4:9" x14ac:dyDescent="0.2">
      <c r="D524"/>
      <c r="E524"/>
      <c r="F524"/>
      <c r="H524"/>
      <c r="I524"/>
    </row>
    <row r="525" spans="4:9" x14ac:dyDescent="0.2">
      <c r="D525"/>
      <c r="E525"/>
      <c r="F525"/>
      <c r="H525"/>
      <c r="I525"/>
    </row>
    <row r="526" spans="4:9" x14ac:dyDescent="0.2">
      <c r="D526"/>
      <c r="E526"/>
      <c r="F526"/>
      <c r="H526"/>
      <c r="I526"/>
    </row>
    <row r="527" spans="4:9" x14ac:dyDescent="0.2">
      <c r="D527"/>
      <c r="E527"/>
      <c r="F527"/>
      <c r="H527"/>
      <c r="I527"/>
    </row>
    <row r="528" spans="4:9" x14ac:dyDescent="0.2">
      <c r="D528"/>
      <c r="E528"/>
      <c r="F528"/>
      <c r="H528"/>
      <c r="I528"/>
    </row>
    <row r="529" spans="4:9" x14ac:dyDescent="0.2">
      <c r="D529"/>
      <c r="E529"/>
      <c r="F529"/>
      <c r="H529"/>
      <c r="I529"/>
    </row>
    <row r="530" spans="4:9" x14ac:dyDescent="0.2">
      <c r="D530"/>
      <c r="E530"/>
      <c r="F530"/>
      <c r="H530"/>
      <c r="I530"/>
    </row>
    <row r="531" spans="4:9" x14ac:dyDescent="0.2">
      <c r="D531"/>
      <c r="E531"/>
      <c r="F531"/>
      <c r="H531"/>
      <c r="I531"/>
    </row>
    <row r="532" spans="4:9" x14ac:dyDescent="0.2">
      <c r="D532"/>
      <c r="E532"/>
      <c r="F532"/>
      <c r="H532"/>
      <c r="I532"/>
    </row>
    <row r="533" spans="4:9" x14ac:dyDescent="0.2">
      <c r="D533"/>
      <c r="E533"/>
      <c r="F533"/>
      <c r="H533"/>
      <c r="I533"/>
    </row>
    <row r="534" spans="4:9" x14ac:dyDescent="0.2">
      <c r="D534"/>
      <c r="E534"/>
      <c r="F534"/>
      <c r="H534"/>
      <c r="I534"/>
    </row>
    <row r="535" spans="4:9" x14ac:dyDescent="0.2">
      <c r="D535"/>
      <c r="E535"/>
      <c r="F535"/>
      <c r="H535"/>
      <c r="I535"/>
    </row>
    <row r="536" spans="4:9" x14ac:dyDescent="0.2">
      <c r="D536"/>
      <c r="E536"/>
      <c r="F536"/>
      <c r="H536"/>
      <c r="I536"/>
    </row>
    <row r="537" spans="4:9" x14ac:dyDescent="0.2">
      <c r="D537"/>
      <c r="E537"/>
      <c r="F537"/>
      <c r="H537"/>
      <c r="I537"/>
    </row>
    <row r="538" spans="4:9" x14ac:dyDescent="0.2">
      <c r="D538"/>
      <c r="E538"/>
      <c r="F538"/>
      <c r="H538"/>
      <c r="I538"/>
    </row>
    <row r="539" spans="4:9" x14ac:dyDescent="0.2">
      <c r="D539"/>
      <c r="E539"/>
      <c r="F539"/>
      <c r="H539"/>
      <c r="I539"/>
    </row>
  </sheetData>
  <mergeCells count="4">
    <mergeCell ref="E4:F4"/>
    <mergeCell ref="I4:J4"/>
    <mergeCell ref="B1:M1"/>
    <mergeCell ref="A1:A42"/>
  </mergeCells>
  <phoneticPr fontId="10" type="noConversion"/>
  <printOptions horizontalCentered="1" verticalCentered="1"/>
  <pageMargins left="0.35433070866141736" right="0.35433070866141736" top="0.19685039370078741" bottom="0.19685039370078741" header="0.51181102362204722" footer="0.19685039370078741"/>
  <pageSetup paperSize="9"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L107"/>
  <sheetViews>
    <sheetView workbookViewId="0">
      <selection activeCell="G1" sqref="G1"/>
    </sheetView>
  </sheetViews>
  <sheetFormatPr defaultRowHeight="12.75" x14ac:dyDescent="0.2"/>
  <cols>
    <col min="1" max="1" width="5" customWidth="1"/>
    <col min="2" max="2" width="49" customWidth="1"/>
    <col min="3" max="3" width="9.140625" style="77"/>
    <col min="4" max="4" width="10" style="77" customWidth="1"/>
    <col min="5" max="5" width="10.28515625" style="77" customWidth="1"/>
    <col min="6" max="6" width="10.28515625" customWidth="1"/>
  </cols>
  <sheetData>
    <row r="1" spans="1:12" x14ac:dyDescent="0.2">
      <c r="A1" s="520" t="s">
        <v>432</v>
      </c>
      <c r="B1" s="520"/>
      <c r="C1" s="520"/>
      <c r="D1" s="520"/>
      <c r="E1" s="520"/>
      <c r="F1" s="520"/>
      <c r="G1" s="158"/>
      <c r="H1" s="158"/>
      <c r="I1" s="158"/>
      <c r="L1" s="120"/>
    </row>
    <row r="2" spans="1:12" x14ac:dyDescent="0.2">
      <c r="A2" s="551" t="s">
        <v>81</v>
      </c>
      <c r="B2" s="551"/>
      <c r="C2" s="551"/>
      <c r="D2" s="551"/>
      <c r="E2" s="551"/>
      <c r="F2" s="551"/>
    </row>
    <row r="3" spans="1:12" x14ac:dyDescent="0.2">
      <c r="A3" s="129" t="s">
        <v>0</v>
      </c>
      <c r="B3" s="9"/>
      <c r="C3" s="79"/>
      <c r="D3" s="79"/>
      <c r="E3" s="79"/>
      <c r="F3" s="81"/>
    </row>
    <row r="4" spans="1:12" x14ac:dyDescent="0.2">
      <c r="A4" s="36" t="s">
        <v>79</v>
      </c>
      <c r="B4" s="58" t="s">
        <v>80</v>
      </c>
      <c r="C4" s="33" t="s">
        <v>2</v>
      </c>
      <c r="D4" s="33" t="s">
        <v>26</v>
      </c>
      <c r="E4" s="33" t="s">
        <v>28</v>
      </c>
      <c r="F4" s="8" t="s">
        <v>29</v>
      </c>
    </row>
    <row r="5" spans="1:12" x14ac:dyDescent="0.2">
      <c r="A5" s="1">
        <v>1</v>
      </c>
      <c r="B5" s="2" t="s">
        <v>433</v>
      </c>
      <c r="C5" s="61">
        <v>7806237</v>
      </c>
      <c r="D5" s="61">
        <v>287914893.42000002</v>
      </c>
      <c r="E5" s="61">
        <v>392284843.92000002</v>
      </c>
      <c r="F5" s="62">
        <v>50.252745839000276</v>
      </c>
    </row>
    <row r="6" spans="1:12" x14ac:dyDescent="0.2">
      <c r="A6" s="1">
        <v>2</v>
      </c>
      <c r="B6" s="2" t="s">
        <v>434</v>
      </c>
      <c r="C6" s="61">
        <v>8912377</v>
      </c>
      <c r="D6" s="61">
        <v>279187249.99000001</v>
      </c>
      <c r="E6" s="61">
        <v>357186086.38999999</v>
      </c>
      <c r="F6" s="62">
        <v>40.07753334379818</v>
      </c>
    </row>
    <row r="7" spans="1:12" x14ac:dyDescent="0.2">
      <c r="A7" s="1">
        <v>3</v>
      </c>
      <c r="B7" s="2" t="s">
        <v>435</v>
      </c>
      <c r="C7" s="61">
        <v>153818</v>
      </c>
      <c r="D7" s="61">
        <v>272717486.06</v>
      </c>
      <c r="E7" s="61">
        <v>276360731.25999999</v>
      </c>
      <c r="F7" s="62">
        <v>1796.6735444486339</v>
      </c>
    </row>
    <row r="8" spans="1:12" x14ac:dyDescent="0.2">
      <c r="A8" s="1">
        <v>4</v>
      </c>
      <c r="B8" s="2" t="s">
        <v>436</v>
      </c>
      <c r="C8" s="61">
        <v>6932449</v>
      </c>
      <c r="D8" s="61">
        <v>201734847.43000001</v>
      </c>
      <c r="E8" s="61">
        <v>265260640.03</v>
      </c>
      <c r="F8" s="62">
        <v>38.263626610163307</v>
      </c>
    </row>
    <row r="9" spans="1:12" x14ac:dyDescent="0.2">
      <c r="A9" s="1">
        <v>5</v>
      </c>
      <c r="B9" s="2" t="s">
        <v>437</v>
      </c>
      <c r="C9" s="61">
        <v>3232265</v>
      </c>
      <c r="D9" s="61">
        <v>182364895.00999999</v>
      </c>
      <c r="E9" s="61">
        <v>231096088.11000001</v>
      </c>
      <c r="F9" s="62">
        <v>71.496640315691948</v>
      </c>
    </row>
    <row r="10" spans="1:12" x14ac:dyDescent="0.2">
      <c r="A10" s="1">
        <v>6</v>
      </c>
      <c r="B10" s="2" t="s">
        <v>438</v>
      </c>
      <c r="C10" s="61">
        <v>87882</v>
      </c>
      <c r="D10" s="61">
        <v>154192858.15000001</v>
      </c>
      <c r="E10" s="61">
        <v>156044849.65000001</v>
      </c>
      <c r="F10" s="62">
        <v>1775.6178699847524</v>
      </c>
    </row>
    <row r="11" spans="1:12" x14ac:dyDescent="0.2">
      <c r="A11" s="1">
        <v>7</v>
      </c>
      <c r="B11" s="2" t="s">
        <v>439</v>
      </c>
      <c r="C11" s="61">
        <v>97941</v>
      </c>
      <c r="D11" s="61">
        <v>152683617.44999999</v>
      </c>
      <c r="E11" s="61">
        <v>153737594.15000001</v>
      </c>
      <c r="F11" s="62">
        <v>1569.6959817645318</v>
      </c>
    </row>
    <row r="12" spans="1:12" x14ac:dyDescent="0.2">
      <c r="A12" s="1">
        <v>8</v>
      </c>
      <c r="B12" s="2" t="s">
        <v>440</v>
      </c>
      <c r="C12" s="61">
        <v>96523</v>
      </c>
      <c r="D12" s="61">
        <v>148455572.69999999</v>
      </c>
      <c r="E12" s="61">
        <v>149405480.30000001</v>
      </c>
      <c r="F12" s="62">
        <v>1547.8743957398756</v>
      </c>
    </row>
    <row r="13" spans="1:12" x14ac:dyDescent="0.2">
      <c r="A13" s="1">
        <v>9</v>
      </c>
      <c r="B13" s="2" t="s">
        <v>441</v>
      </c>
      <c r="C13" s="61">
        <v>325853</v>
      </c>
      <c r="D13" s="61">
        <v>133915261.17</v>
      </c>
      <c r="E13" s="61">
        <v>138449167.77000001</v>
      </c>
      <c r="F13" s="62">
        <v>424.88228670596868</v>
      </c>
    </row>
    <row r="14" spans="1:12" x14ac:dyDescent="0.2">
      <c r="A14" s="1">
        <v>10</v>
      </c>
      <c r="B14" s="2" t="s">
        <v>442</v>
      </c>
      <c r="C14" s="61">
        <v>1959807</v>
      </c>
      <c r="D14" s="61">
        <v>129001764.39</v>
      </c>
      <c r="E14" s="61">
        <v>144207429.49000001</v>
      </c>
      <c r="F14" s="62">
        <v>73.582464747804252</v>
      </c>
    </row>
    <row r="15" spans="1:12" x14ac:dyDescent="0.2">
      <c r="A15" s="1">
        <v>11</v>
      </c>
      <c r="B15" s="2" t="s">
        <v>443</v>
      </c>
      <c r="C15" s="61">
        <v>1021861</v>
      </c>
      <c r="D15" s="61">
        <v>120616544.42</v>
      </c>
      <c r="E15" s="61">
        <v>130114755.62</v>
      </c>
      <c r="F15" s="62">
        <v>127.33116893589246</v>
      </c>
    </row>
    <row r="16" spans="1:12" x14ac:dyDescent="0.2">
      <c r="A16" s="1">
        <v>12</v>
      </c>
      <c r="B16" s="2" t="s">
        <v>444</v>
      </c>
      <c r="C16" s="61">
        <v>50914</v>
      </c>
      <c r="D16" s="61">
        <v>116603421.66</v>
      </c>
      <c r="E16" s="61">
        <v>117808297.45999999</v>
      </c>
      <c r="F16" s="62">
        <v>2313.8684342224142</v>
      </c>
    </row>
    <row r="17" spans="1:6" x14ac:dyDescent="0.2">
      <c r="A17" s="1">
        <v>13</v>
      </c>
      <c r="B17" s="2" t="s">
        <v>445</v>
      </c>
      <c r="C17" s="61">
        <v>1008652</v>
      </c>
      <c r="D17" s="61">
        <v>106099944.98</v>
      </c>
      <c r="E17" s="61">
        <v>116800216.98</v>
      </c>
      <c r="F17" s="62">
        <v>115.79832983030818</v>
      </c>
    </row>
    <row r="18" spans="1:6" x14ac:dyDescent="0.2">
      <c r="A18" s="1">
        <v>14</v>
      </c>
      <c r="B18" s="2" t="s">
        <v>446</v>
      </c>
      <c r="C18" s="61">
        <v>25107</v>
      </c>
      <c r="D18" s="61">
        <v>97557010.640000001</v>
      </c>
      <c r="E18" s="61">
        <v>98036088.040000007</v>
      </c>
      <c r="F18" s="62">
        <v>3904.7312717568807</v>
      </c>
    </row>
    <row r="19" spans="1:6" x14ac:dyDescent="0.2">
      <c r="A19" s="1">
        <v>15</v>
      </c>
      <c r="B19" s="2" t="s">
        <v>447</v>
      </c>
      <c r="C19" s="61">
        <v>985241</v>
      </c>
      <c r="D19" s="61">
        <v>96990981.75</v>
      </c>
      <c r="E19" s="61">
        <v>110571042.45</v>
      </c>
      <c r="F19" s="62">
        <v>112.22740674616668</v>
      </c>
    </row>
    <row r="20" spans="1:6" x14ac:dyDescent="0.2">
      <c r="A20" s="1">
        <v>16</v>
      </c>
      <c r="B20" s="2" t="s">
        <v>448</v>
      </c>
      <c r="C20" s="61">
        <v>1710547</v>
      </c>
      <c r="D20" s="61">
        <v>87495064.689999998</v>
      </c>
      <c r="E20" s="61">
        <v>116429457.19</v>
      </c>
      <c r="F20" s="62">
        <v>68.065628825165277</v>
      </c>
    </row>
    <row r="21" spans="1:6" x14ac:dyDescent="0.2">
      <c r="A21" s="1">
        <v>17</v>
      </c>
      <c r="B21" s="2" t="s">
        <v>449</v>
      </c>
      <c r="C21" s="61">
        <v>2733368</v>
      </c>
      <c r="D21" s="61">
        <v>83857687.109999999</v>
      </c>
      <c r="E21" s="61">
        <v>99956916.310000002</v>
      </c>
      <c r="F21" s="62">
        <v>36.569139724325446</v>
      </c>
    </row>
    <row r="22" spans="1:6" x14ac:dyDescent="0.2">
      <c r="A22" s="1">
        <v>18</v>
      </c>
      <c r="B22" s="2" t="s">
        <v>450</v>
      </c>
      <c r="C22" s="61">
        <v>1242037</v>
      </c>
      <c r="D22" s="61">
        <v>72253440.109999999</v>
      </c>
      <c r="E22" s="61">
        <v>88511025.010000005</v>
      </c>
      <c r="F22" s="62">
        <v>71.262792501350603</v>
      </c>
    </row>
    <row r="23" spans="1:6" x14ac:dyDescent="0.2">
      <c r="A23" s="1">
        <v>19</v>
      </c>
      <c r="B23" s="2" t="s">
        <v>451</v>
      </c>
      <c r="C23" s="61">
        <v>1603355</v>
      </c>
      <c r="D23" s="61">
        <v>71343720.459999993</v>
      </c>
      <c r="E23" s="61">
        <v>88883546.659999996</v>
      </c>
      <c r="F23" s="62">
        <v>55.435974353776921</v>
      </c>
    </row>
    <row r="24" spans="1:6" x14ac:dyDescent="0.2">
      <c r="A24" s="1">
        <v>20</v>
      </c>
      <c r="B24" s="2" t="s">
        <v>452</v>
      </c>
      <c r="C24" s="61">
        <v>6040540</v>
      </c>
      <c r="D24" s="61">
        <v>69531309.549999997</v>
      </c>
      <c r="E24" s="61">
        <v>94554945.349999994</v>
      </c>
      <c r="F24" s="62">
        <v>15.653392800974746</v>
      </c>
    </row>
    <row r="25" spans="1:6" x14ac:dyDescent="0.2">
      <c r="A25" s="1">
        <v>21</v>
      </c>
      <c r="B25" s="2" t="s">
        <v>453</v>
      </c>
      <c r="C25" s="61">
        <v>265895</v>
      </c>
      <c r="D25" s="61">
        <v>65038130.740000002</v>
      </c>
      <c r="E25" s="61">
        <v>71490104.439999998</v>
      </c>
      <c r="F25" s="62">
        <v>268.86592241298257</v>
      </c>
    </row>
    <row r="26" spans="1:6" x14ac:dyDescent="0.2">
      <c r="A26" s="1">
        <v>22</v>
      </c>
      <c r="B26" s="2" t="s">
        <v>454</v>
      </c>
      <c r="C26" s="61">
        <v>1196929</v>
      </c>
      <c r="D26" s="61">
        <v>63661024.530000001</v>
      </c>
      <c r="E26" s="61">
        <v>81842997.730000004</v>
      </c>
      <c r="F26" s="62">
        <v>68.377487495081169</v>
      </c>
    </row>
    <row r="27" spans="1:6" x14ac:dyDescent="0.2">
      <c r="A27" s="1">
        <v>23</v>
      </c>
      <c r="B27" s="2" t="s">
        <v>455</v>
      </c>
      <c r="C27" s="61">
        <v>2146836</v>
      </c>
      <c r="D27" s="61">
        <v>63493474.579999998</v>
      </c>
      <c r="E27" s="61">
        <v>89539849.780000001</v>
      </c>
      <c r="F27" s="62">
        <v>41.707820150211752</v>
      </c>
    </row>
    <row r="28" spans="1:6" x14ac:dyDescent="0.2">
      <c r="A28" s="1">
        <v>24</v>
      </c>
      <c r="B28" s="2" t="s">
        <v>456</v>
      </c>
      <c r="C28" s="61">
        <v>494021</v>
      </c>
      <c r="D28" s="61">
        <v>62039951.68</v>
      </c>
      <c r="E28" s="61">
        <v>75066694.180000007</v>
      </c>
      <c r="F28" s="62">
        <v>151.95041137927336</v>
      </c>
    </row>
    <row r="29" spans="1:6" x14ac:dyDescent="0.2">
      <c r="A29" s="1">
        <v>25</v>
      </c>
      <c r="B29" s="2" t="s">
        <v>457</v>
      </c>
      <c r="C29" s="61">
        <v>2127743</v>
      </c>
      <c r="D29" s="61">
        <v>61887722.810000002</v>
      </c>
      <c r="E29" s="61">
        <v>73454981.909999996</v>
      </c>
      <c r="F29" s="62">
        <v>34.522487870950577</v>
      </c>
    </row>
    <row r="30" spans="1:6" x14ac:dyDescent="0.2">
      <c r="A30" s="1">
        <v>26</v>
      </c>
      <c r="B30" s="2" t="s">
        <v>458</v>
      </c>
      <c r="C30" s="61">
        <v>1288119</v>
      </c>
      <c r="D30" s="61">
        <v>59577004</v>
      </c>
      <c r="E30" s="61">
        <v>67488346</v>
      </c>
      <c r="F30" s="62">
        <v>52.392943509101258</v>
      </c>
    </row>
    <row r="31" spans="1:6" x14ac:dyDescent="0.2">
      <c r="A31" s="1">
        <v>27</v>
      </c>
      <c r="B31" s="2" t="s">
        <v>459</v>
      </c>
      <c r="C31" s="61">
        <v>169093</v>
      </c>
      <c r="D31" s="61">
        <v>58516718.030000001</v>
      </c>
      <c r="E31" s="61">
        <v>60377805.229999997</v>
      </c>
      <c r="F31" s="62">
        <v>357.06862631806166</v>
      </c>
    </row>
    <row r="32" spans="1:6" x14ac:dyDescent="0.2">
      <c r="A32" s="1">
        <v>28</v>
      </c>
      <c r="B32" s="2" t="s">
        <v>460</v>
      </c>
      <c r="C32" s="61">
        <v>67064</v>
      </c>
      <c r="D32" s="61">
        <v>57718077.280000001</v>
      </c>
      <c r="E32" s="61">
        <v>58652022.079999998</v>
      </c>
      <c r="F32" s="62">
        <v>874.56790647739467</v>
      </c>
    </row>
    <row r="33" spans="1:6" x14ac:dyDescent="0.2">
      <c r="A33" s="1">
        <v>29</v>
      </c>
      <c r="B33" s="2" t="s">
        <v>461</v>
      </c>
      <c r="C33" s="61">
        <v>32671</v>
      </c>
      <c r="D33" s="61">
        <v>57346733.450000003</v>
      </c>
      <c r="E33" s="61">
        <v>58104770.649999999</v>
      </c>
      <c r="F33" s="62">
        <v>1778.4815478558967</v>
      </c>
    </row>
    <row r="34" spans="1:6" x14ac:dyDescent="0.2">
      <c r="A34" s="1">
        <v>30</v>
      </c>
      <c r="B34" s="2" t="s">
        <v>462</v>
      </c>
      <c r="C34" s="61">
        <v>618825</v>
      </c>
      <c r="D34" s="61">
        <v>57100831.909999996</v>
      </c>
      <c r="E34" s="61">
        <v>61351185.210000001</v>
      </c>
      <c r="F34" s="62">
        <v>99.141413501393771</v>
      </c>
    </row>
    <row r="35" spans="1:6" x14ac:dyDescent="0.2">
      <c r="A35" s="1">
        <v>31</v>
      </c>
      <c r="B35" s="2" t="s">
        <v>463</v>
      </c>
      <c r="C35" s="61">
        <v>233285</v>
      </c>
      <c r="D35" s="61">
        <v>54953855.259999998</v>
      </c>
      <c r="E35" s="61">
        <v>58922272.460000001</v>
      </c>
      <c r="F35" s="62">
        <v>252.57634421415864</v>
      </c>
    </row>
    <row r="36" spans="1:6" x14ac:dyDescent="0.2">
      <c r="A36" s="1">
        <v>32</v>
      </c>
      <c r="B36" s="2" t="s">
        <v>464</v>
      </c>
      <c r="C36" s="61">
        <v>1810218</v>
      </c>
      <c r="D36" s="61">
        <v>53431087.189999998</v>
      </c>
      <c r="E36" s="61">
        <v>90969281.290000007</v>
      </c>
      <c r="F36" s="62">
        <v>50.253218833311792</v>
      </c>
    </row>
    <row r="37" spans="1:6" x14ac:dyDescent="0.2">
      <c r="A37" s="1">
        <v>33</v>
      </c>
      <c r="B37" s="2" t="s">
        <v>465</v>
      </c>
      <c r="C37" s="61">
        <v>2043377</v>
      </c>
      <c r="D37" s="61">
        <v>51331593.869999997</v>
      </c>
      <c r="E37" s="61">
        <v>62574966.770000003</v>
      </c>
      <c r="F37" s="62">
        <v>30.62330973188012</v>
      </c>
    </row>
    <row r="38" spans="1:6" x14ac:dyDescent="0.2">
      <c r="A38" s="1">
        <v>34</v>
      </c>
      <c r="B38" s="2" t="s">
        <v>466</v>
      </c>
      <c r="C38" s="61">
        <v>150161</v>
      </c>
      <c r="D38" s="61">
        <v>48611153.829999998</v>
      </c>
      <c r="E38" s="61">
        <v>50151928.630000003</v>
      </c>
      <c r="F38" s="62">
        <v>333.98771072382311</v>
      </c>
    </row>
    <row r="39" spans="1:6" x14ac:dyDescent="0.2">
      <c r="A39" s="1">
        <v>35</v>
      </c>
      <c r="B39" s="2" t="s">
        <v>467</v>
      </c>
      <c r="C39" s="61">
        <v>190066</v>
      </c>
      <c r="D39" s="61">
        <v>47422658.299999997</v>
      </c>
      <c r="E39" s="61">
        <v>49523773</v>
      </c>
      <c r="F39" s="62">
        <v>260.56092620458156</v>
      </c>
    </row>
    <row r="40" spans="1:6" x14ac:dyDescent="0.2">
      <c r="A40" s="1">
        <v>36</v>
      </c>
      <c r="B40" s="2" t="s">
        <v>468</v>
      </c>
      <c r="C40" s="61">
        <v>640994</v>
      </c>
      <c r="D40" s="61">
        <v>47303750.030000001</v>
      </c>
      <c r="E40" s="61">
        <v>57426616.43</v>
      </c>
      <c r="F40" s="62">
        <v>89.589943790425494</v>
      </c>
    </row>
    <row r="41" spans="1:6" x14ac:dyDescent="0.2">
      <c r="A41" s="1">
        <v>37</v>
      </c>
      <c r="B41" s="2" t="s">
        <v>469</v>
      </c>
      <c r="C41" s="61">
        <v>2208229</v>
      </c>
      <c r="D41" s="61">
        <v>46925556.100000001</v>
      </c>
      <c r="E41" s="61">
        <v>57794176.299999997</v>
      </c>
      <c r="F41" s="62">
        <v>26.172184270743656</v>
      </c>
    </row>
    <row r="42" spans="1:6" x14ac:dyDescent="0.2">
      <c r="A42" s="1">
        <v>38</v>
      </c>
      <c r="B42" s="2" t="s">
        <v>470</v>
      </c>
      <c r="C42" s="61">
        <v>3014076</v>
      </c>
      <c r="D42" s="61">
        <v>46083932.5</v>
      </c>
      <c r="E42" s="61">
        <v>60780857.5</v>
      </c>
      <c r="F42" s="62">
        <v>20.165668516653195</v>
      </c>
    </row>
    <row r="43" spans="1:6" x14ac:dyDescent="0.2">
      <c r="A43" s="1">
        <v>39</v>
      </c>
      <c r="B43" s="2" t="s">
        <v>471</v>
      </c>
      <c r="C43" s="61">
        <v>4094219</v>
      </c>
      <c r="D43" s="61">
        <v>45932933.240000002</v>
      </c>
      <c r="E43" s="61">
        <v>64965764.539999999</v>
      </c>
      <c r="F43" s="62">
        <v>15.867681855806932</v>
      </c>
    </row>
    <row r="44" spans="1:6" x14ac:dyDescent="0.2">
      <c r="A44" s="1">
        <v>40</v>
      </c>
      <c r="B44" s="2" t="s">
        <v>472</v>
      </c>
      <c r="C44" s="61">
        <v>422230</v>
      </c>
      <c r="D44" s="61">
        <v>43393997.32</v>
      </c>
      <c r="E44" s="61">
        <v>50813480.920000002</v>
      </c>
      <c r="F44" s="62">
        <v>120.34550107761173</v>
      </c>
    </row>
    <row r="45" spans="1:6" x14ac:dyDescent="0.2">
      <c r="A45" s="1">
        <v>41</v>
      </c>
      <c r="B45" s="2" t="s">
        <v>473</v>
      </c>
      <c r="C45" s="61">
        <v>621019</v>
      </c>
      <c r="D45" s="61">
        <v>42384314.82</v>
      </c>
      <c r="E45" s="61">
        <v>46484890.32</v>
      </c>
      <c r="F45" s="62">
        <v>74.852605669069703</v>
      </c>
    </row>
    <row r="46" spans="1:6" x14ac:dyDescent="0.2">
      <c r="A46" s="1">
        <v>42</v>
      </c>
      <c r="B46" s="2" t="s">
        <v>474</v>
      </c>
      <c r="C46" s="61">
        <v>351138</v>
      </c>
      <c r="D46" s="61">
        <v>42232282.719999999</v>
      </c>
      <c r="E46" s="61">
        <v>50556299.619999997</v>
      </c>
      <c r="F46" s="62">
        <v>143.97843474645296</v>
      </c>
    </row>
    <row r="47" spans="1:6" x14ac:dyDescent="0.2">
      <c r="A47" s="1">
        <v>43</v>
      </c>
      <c r="B47" s="2" t="s">
        <v>475</v>
      </c>
      <c r="C47" s="61">
        <v>33283</v>
      </c>
      <c r="D47" s="61">
        <v>40800701.630000003</v>
      </c>
      <c r="E47" s="61">
        <v>41113020.630000003</v>
      </c>
      <c r="F47" s="62">
        <v>1235.2558552414146</v>
      </c>
    </row>
    <row r="48" spans="1:6" x14ac:dyDescent="0.2">
      <c r="A48" s="1">
        <v>44</v>
      </c>
      <c r="B48" s="2" t="s">
        <v>476</v>
      </c>
      <c r="C48" s="61">
        <v>197597</v>
      </c>
      <c r="D48" s="61">
        <v>40745195.590000004</v>
      </c>
      <c r="E48" s="61">
        <v>45468520.590000004</v>
      </c>
      <c r="F48" s="62">
        <v>230.10734267220658</v>
      </c>
    </row>
    <row r="49" spans="1:6" x14ac:dyDescent="0.2">
      <c r="A49" s="1">
        <v>45</v>
      </c>
      <c r="B49" s="2" t="s">
        <v>477</v>
      </c>
      <c r="C49" s="61">
        <v>6496</v>
      </c>
      <c r="D49" s="61">
        <v>40396845</v>
      </c>
      <c r="E49" s="61">
        <v>40575336.299999997</v>
      </c>
      <c r="F49" s="62">
        <v>6246.2032481527085</v>
      </c>
    </row>
    <row r="50" spans="1:6" x14ac:dyDescent="0.2">
      <c r="A50" s="1">
        <v>46</v>
      </c>
      <c r="B50" s="2" t="s">
        <v>478</v>
      </c>
      <c r="C50" s="61">
        <v>3933326</v>
      </c>
      <c r="D50" s="61">
        <v>39508138.460000001</v>
      </c>
      <c r="E50" s="61">
        <v>58830008.159999996</v>
      </c>
      <c r="F50" s="62">
        <v>14.956809621170478</v>
      </c>
    </row>
    <row r="51" spans="1:6" x14ac:dyDescent="0.2">
      <c r="A51" s="1">
        <v>47</v>
      </c>
      <c r="B51" s="2" t="s">
        <v>479</v>
      </c>
      <c r="C51" s="61">
        <v>1195390</v>
      </c>
      <c r="D51" s="61">
        <v>39411258.560000002</v>
      </c>
      <c r="E51" s="61">
        <v>58290863.060000002</v>
      </c>
      <c r="F51" s="62">
        <v>48.763050602732164</v>
      </c>
    </row>
    <row r="52" spans="1:6" x14ac:dyDescent="0.2">
      <c r="A52" s="1">
        <v>48</v>
      </c>
      <c r="B52" s="2" t="s">
        <v>480</v>
      </c>
      <c r="C52" s="61">
        <v>1303651</v>
      </c>
      <c r="D52" s="61">
        <v>36821511.68</v>
      </c>
      <c r="E52" s="61">
        <v>46554150.280000001</v>
      </c>
      <c r="F52" s="62">
        <v>35.710593003802401</v>
      </c>
    </row>
    <row r="53" spans="1:6" x14ac:dyDescent="0.2">
      <c r="A53" s="1">
        <v>49</v>
      </c>
      <c r="B53" s="2" t="s">
        <v>481</v>
      </c>
      <c r="C53" s="61">
        <v>619543</v>
      </c>
      <c r="D53" s="61">
        <v>36724795.390000001</v>
      </c>
      <c r="E53" s="61">
        <v>44509120.689999998</v>
      </c>
      <c r="F53" s="62">
        <v>71.841858741039758</v>
      </c>
    </row>
    <row r="54" spans="1:6" x14ac:dyDescent="0.2">
      <c r="A54" s="174">
        <v>50</v>
      </c>
      <c r="B54" s="2" t="s">
        <v>482</v>
      </c>
      <c r="C54" s="48">
        <v>171952</v>
      </c>
      <c r="D54" s="48">
        <v>36346023.060000002</v>
      </c>
      <c r="E54" s="48">
        <v>38326998.859999999</v>
      </c>
      <c r="F54" s="147">
        <v>222.89359158369777</v>
      </c>
    </row>
    <row r="55" spans="1:6" x14ac:dyDescent="0.2">
      <c r="A55" s="552" t="s">
        <v>99</v>
      </c>
      <c r="B55" s="552"/>
      <c r="C55" s="61" t="s">
        <v>0</v>
      </c>
      <c r="D55" s="39" t="s">
        <v>0</v>
      </c>
      <c r="E55" s="39" t="s">
        <v>0</v>
      </c>
      <c r="F55" s="2" t="s">
        <v>0</v>
      </c>
    </row>
    <row r="56" spans="1:6" x14ac:dyDescent="0.2">
      <c r="A56" s="103" t="s">
        <v>100</v>
      </c>
    </row>
    <row r="58" spans="1:6" x14ac:dyDescent="0.2">
      <c r="C58"/>
      <c r="D58"/>
      <c r="E58"/>
    </row>
    <row r="59" spans="1:6" x14ac:dyDescent="0.2">
      <c r="C59"/>
      <c r="D59"/>
      <c r="E59"/>
    </row>
    <row r="60" spans="1:6" x14ac:dyDescent="0.2">
      <c r="C60"/>
      <c r="D60"/>
      <c r="E60"/>
    </row>
    <row r="61" spans="1:6" x14ac:dyDescent="0.2">
      <c r="C61"/>
      <c r="D61"/>
      <c r="E61"/>
    </row>
    <row r="62" spans="1:6" x14ac:dyDescent="0.2">
      <c r="C62"/>
      <c r="D62"/>
      <c r="E62"/>
    </row>
    <row r="63" spans="1:6" x14ac:dyDescent="0.2">
      <c r="C63"/>
      <c r="D63"/>
      <c r="E63"/>
    </row>
    <row r="64" spans="1:6" x14ac:dyDescent="0.2">
      <c r="C64"/>
      <c r="D64"/>
      <c r="E64"/>
    </row>
    <row r="65" spans="3:5" x14ac:dyDescent="0.2">
      <c r="C65"/>
      <c r="D65"/>
      <c r="E65"/>
    </row>
    <row r="66" spans="3:5" x14ac:dyDescent="0.2">
      <c r="C66"/>
      <c r="D66"/>
      <c r="E66"/>
    </row>
    <row r="67" spans="3:5" x14ac:dyDescent="0.2">
      <c r="C67"/>
      <c r="D67"/>
      <c r="E67"/>
    </row>
    <row r="68" spans="3:5" x14ac:dyDescent="0.2">
      <c r="C68"/>
      <c r="D68"/>
      <c r="E68"/>
    </row>
    <row r="69" spans="3:5" x14ac:dyDescent="0.2">
      <c r="C69"/>
      <c r="D69"/>
      <c r="E69"/>
    </row>
    <row r="70" spans="3:5" x14ac:dyDescent="0.2">
      <c r="C70"/>
      <c r="D70"/>
      <c r="E70"/>
    </row>
    <row r="71" spans="3:5" x14ac:dyDescent="0.2">
      <c r="C71"/>
      <c r="D71"/>
      <c r="E71"/>
    </row>
    <row r="72" spans="3:5" x14ac:dyDescent="0.2">
      <c r="C72"/>
      <c r="D72"/>
      <c r="E72"/>
    </row>
    <row r="73" spans="3:5" x14ac:dyDescent="0.2">
      <c r="C73"/>
      <c r="D73"/>
      <c r="E73"/>
    </row>
    <row r="74" spans="3:5" x14ac:dyDescent="0.2">
      <c r="C74"/>
      <c r="D74"/>
      <c r="E74"/>
    </row>
    <row r="75" spans="3:5" x14ac:dyDescent="0.2">
      <c r="C75"/>
      <c r="D75"/>
      <c r="E75"/>
    </row>
    <row r="76" spans="3:5" x14ac:dyDescent="0.2">
      <c r="C76"/>
      <c r="D76"/>
      <c r="E76"/>
    </row>
    <row r="77" spans="3:5" x14ac:dyDescent="0.2">
      <c r="C77"/>
      <c r="D77"/>
      <c r="E77"/>
    </row>
    <row r="78" spans="3:5" x14ac:dyDescent="0.2">
      <c r="C78"/>
      <c r="D78"/>
      <c r="E78"/>
    </row>
    <row r="79" spans="3:5" x14ac:dyDescent="0.2">
      <c r="C79"/>
      <c r="D79"/>
      <c r="E79"/>
    </row>
    <row r="80" spans="3:5" x14ac:dyDescent="0.2">
      <c r="C80"/>
      <c r="D80"/>
      <c r="E80"/>
    </row>
    <row r="81" spans="3:5" x14ac:dyDescent="0.2">
      <c r="C81"/>
      <c r="D81"/>
      <c r="E81"/>
    </row>
    <row r="82" spans="3:5" x14ac:dyDescent="0.2">
      <c r="C82"/>
      <c r="D82"/>
      <c r="E82"/>
    </row>
    <row r="83" spans="3:5" x14ac:dyDescent="0.2">
      <c r="C83"/>
      <c r="D83"/>
      <c r="E83"/>
    </row>
    <row r="84" spans="3:5" x14ac:dyDescent="0.2">
      <c r="C84"/>
      <c r="D84"/>
      <c r="E84"/>
    </row>
    <row r="85" spans="3:5" x14ac:dyDescent="0.2">
      <c r="C85"/>
      <c r="D85"/>
      <c r="E85"/>
    </row>
    <row r="86" spans="3:5" x14ac:dyDescent="0.2">
      <c r="C86"/>
      <c r="D86"/>
      <c r="E86"/>
    </row>
    <row r="87" spans="3:5" x14ac:dyDescent="0.2">
      <c r="C87"/>
      <c r="D87"/>
      <c r="E87"/>
    </row>
    <row r="88" spans="3:5" x14ac:dyDescent="0.2">
      <c r="C88"/>
      <c r="D88"/>
      <c r="E88"/>
    </row>
    <row r="89" spans="3:5" x14ac:dyDescent="0.2">
      <c r="C89"/>
      <c r="D89"/>
      <c r="E89"/>
    </row>
    <row r="90" spans="3:5" x14ac:dyDescent="0.2">
      <c r="C90"/>
      <c r="D90"/>
      <c r="E90"/>
    </row>
    <row r="91" spans="3:5" x14ac:dyDescent="0.2">
      <c r="C91"/>
      <c r="D91"/>
      <c r="E91"/>
    </row>
    <row r="92" spans="3:5" x14ac:dyDescent="0.2">
      <c r="C92"/>
      <c r="D92"/>
      <c r="E92"/>
    </row>
    <row r="93" spans="3:5" x14ac:dyDescent="0.2">
      <c r="C93"/>
      <c r="D93"/>
      <c r="E93"/>
    </row>
    <row r="94" spans="3:5" x14ac:dyDescent="0.2">
      <c r="C94"/>
      <c r="D94"/>
      <c r="E94"/>
    </row>
    <row r="95" spans="3:5" x14ac:dyDescent="0.2">
      <c r="C95"/>
      <c r="D95"/>
      <c r="E95"/>
    </row>
    <row r="96" spans="3:5" x14ac:dyDescent="0.2">
      <c r="C96"/>
      <c r="D96"/>
      <c r="E96"/>
    </row>
    <row r="97" spans="3:5" x14ac:dyDescent="0.2">
      <c r="C97"/>
      <c r="D97"/>
      <c r="E97"/>
    </row>
    <row r="98" spans="3:5" x14ac:dyDescent="0.2">
      <c r="C98"/>
      <c r="D98"/>
      <c r="E98"/>
    </row>
    <row r="99" spans="3:5" x14ac:dyDescent="0.2">
      <c r="C99"/>
      <c r="D99"/>
      <c r="E99"/>
    </row>
    <row r="100" spans="3:5" x14ac:dyDescent="0.2">
      <c r="C100"/>
      <c r="D100"/>
      <c r="E100"/>
    </row>
    <row r="101" spans="3:5" x14ac:dyDescent="0.2">
      <c r="C101"/>
      <c r="D101"/>
      <c r="E101"/>
    </row>
    <row r="102" spans="3:5" x14ac:dyDescent="0.2">
      <c r="C102"/>
      <c r="D102"/>
      <c r="E102"/>
    </row>
    <row r="103" spans="3:5" x14ac:dyDescent="0.2">
      <c r="C103"/>
      <c r="D103"/>
      <c r="E103"/>
    </row>
    <row r="104" spans="3:5" x14ac:dyDescent="0.2">
      <c r="C104"/>
      <c r="D104"/>
      <c r="E104"/>
    </row>
    <row r="105" spans="3:5" x14ac:dyDescent="0.2">
      <c r="C105"/>
      <c r="D105"/>
      <c r="E105"/>
    </row>
    <row r="106" spans="3:5" x14ac:dyDescent="0.2">
      <c r="C106"/>
      <c r="D106"/>
      <c r="E106"/>
    </row>
    <row r="107" spans="3:5" x14ac:dyDescent="0.2">
      <c r="C107"/>
      <c r="D107"/>
      <c r="E107"/>
    </row>
  </sheetData>
  <mergeCells count="3">
    <mergeCell ref="A1:F1"/>
    <mergeCell ref="A2:F2"/>
    <mergeCell ref="A55:B55"/>
  </mergeCells>
  <phoneticPr fontId="0" type="noConversion"/>
  <printOptions horizontalCentered="1" verticalCentered="1"/>
  <pageMargins left="0.39370078740157483" right="0.39370078740157483" top="0.19685039370078741" bottom="0.19685039370078741" header="0.51181102362204722" footer="0.51181102362204722"/>
  <pageSetup paperSize="9" orientation="portrait" horizontalDpi="300" verticalDpi="300" r:id="rId1"/>
  <headerFooter alignWithMargins="0">
    <oddFooter>&amp;C 11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K56"/>
  <sheetViews>
    <sheetView workbookViewId="0">
      <selection activeCell="G1" sqref="G1"/>
    </sheetView>
  </sheetViews>
  <sheetFormatPr defaultRowHeight="12.75" x14ac:dyDescent="0.2"/>
  <cols>
    <col min="1" max="1" width="4.7109375" customWidth="1"/>
    <col min="2" max="2" width="49" customWidth="1"/>
    <col min="3" max="3" width="9.140625" style="77"/>
    <col min="4" max="5" width="10.28515625" style="77" customWidth="1"/>
    <col min="6" max="6" width="10.28515625" customWidth="1"/>
  </cols>
  <sheetData>
    <row r="1" spans="1:11" x14ac:dyDescent="0.2">
      <c r="A1" s="520" t="s">
        <v>483</v>
      </c>
      <c r="B1" s="520"/>
      <c r="C1" s="520"/>
      <c r="D1" s="520"/>
      <c r="E1" s="520"/>
      <c r="F1" s="520"/>
      <c r="K1" s="120"/>
    </row>
    <row r="2" spans="1:11" x14ac:dyDescent="0.2">
      <c r="A2" s="551" t="s">
        <v>81</v>
      </c>
      <c r="B2" s="551"/>
      <c r="C2" s="551"/>
      <c r="D2" s="551"/>
      <c r="E2" s="551"/>
      <c r="F2" s="551"/>
    </row>
    <row r="3" spans="1:11" x14ac:dyDescent="0.2">
      <c r="A3" s="38" t="s">
        <v>0</v>
      </c>
      <c r="B3" s="9"/>
      <c r="C3" s="79"/>
      <c r="D3" s="79"/>
      <c r="E3" s="79"/>
      <c r="F3" s="81"/>
      <c r="H3" s="77"/>
      <c r="I3" s="77"/>
      <c r="J3" s="77"/>
      <c r="K3" s="181"/>
    </row>
    <row r="4" spans="1:11" x14ac:dyDescent="0.2">
      <c r="A4" s="182" t="s">
        <v>79</v>
      </c>
      <c r="B4" s="137" t="s">
        <v>80</v>
      </c>
      <c r="C4" s="144" t="s">
        <v>2</v>
      </c>
      <c r="D4" s="144" t="s">
        <v>26</v>
      </c>
      <c r="E4" s="144" t="s">
        <v>28</v>
      </c>
      <c r="F4" s="139" t="s">
        <v>29</v>
      </c>
      <c r="H4" s="77"/>
      <c r="I4" s="77"/>
      <c r="J4" s="77"/>
      <c r="K4" s="181"/>
    </row>
    <row r="5" spans="1:11" x14ac:dyDescent="0.2">
      <c r="A5" s="1">
        <v>1</v>
      </c>
      <c r="B5" s="2" t="s">
        <v>434</v>
      </c>
      <c r="C5" s="61">
        <v>8912377</v>
      </c>
      <c r="D5" s="61">
        <v>279187249.99000001</v>
      </c>
      <c r="E5" s="61">
        <v>357186086.38999999</v>
      </c>
      <c r="F5" s="62">
        <v>40.07753334379818</v>
      </c>
      <c r="H5" s="77"/>
      <c r="I5" s="77"/>
      <c r="J5" s="77"/>
      <c r="K5" s="181"/>
    </row>
    <row r="6" spans="1:11" x14ac:dyDescent="0.2">
      <c r="A6" s="1">
        <v>2</v>
      </c>
      <c r="B6" s="2" t="s">
        <v>433</v>
      </c>
      <c r="C6" s="61">
        <v>7806237</v>
      </c>
      <c r="D6" s="61">
        <v>287914893.42000002</v>
      </c>
      <c r="E6" s="61">
        <v>392284843.92000002</v>
      </c>
      <c r="F6" s="62">
        <v>50.252745839000276</v>
      </c>
      <c r="H6" s="77"/>
      <c r="I6" s="77"/>
      <c r="J6" s="77"/>
      <c r="K6" s="181"/>
    </row>
    <row r="7" spans="1:11" x14ac:dyDescent="0.2">
      <c r="A7" s="1">
        <v>3</v>
      </c>
      <c r="B7" s="2" t="s">
        <v>436</v>
      </c>
      <c r="C7" s="61">
        <v>6932449</v>
      </c>
      <c r="D7" s="61">
        <v>201734847.43000001</v>
      </c>
      <c r="E7" s="61">
        <v>265260640.03</v>
      </c>
      <c r="F7" s="62">
        <v>38.263626610163307</v>
      </c>
      <c r="H7" s="77"/>
      <c r="I7" s="77"/>
      <c r="J7" s="77"/>
      <c r="K7" s="181"/>
    </row>
    <row r="8" spans="1:11" x14ac:dyDescent="0.2">
      <c r="A8" s="1">
        <v>4</v>
      </c>
      <c r="B8" s="2" t="s">
        <v>452</v>
      </c>
      <c r="C8" s="61">
        <v>6040540</v>
      </c>
      <c r="D8" s="61">
        <v>69531309.549999997</v>
      </c>
      <c r="E8" s="61">
        <v>94554945.349999994</v>
      </c>
      <c r="F8" s="62">
        <v>15.653392800974746</v>
      </c>
      <c r="H8" s="77"/>
      <c r="I8" s="77"/>
      <c r="J8" s="77"/>
      <c r="K8" s="181"/>
    </row>
    <row r="9" spans="1:11" x14ac:dyDescent="0.2">
      <c r="A9" s="1">
        <v>5</v>
      </c>
      <c r="B9" s="2" t="s">
        <v>471</v>
      </c>
      <c r="C9" s="61">
        <v>4094219</v>
      </c>
      <c r="D9" s="61">
        <v>45932933.240000002</v>
      </c>
      <c r="E9" s="61">
        <v>64965764.539999999</v>
      </c>
      <c r="F9" s="62">
        <v>15.867681855806932</v>
      </c>
      <c r="H9" s="77"/>
      <c r="I9" s="77"/>
      <c r="J9" s="77"/>
      <c r="K9" s="181"/>
    </row>
    <row r="10" spans="1:11" x14ac:dyDescent="0.2">
      <c r="A10" s="1">
        <v>6</v>
      </c>
      <c r="B10" s="2" t="s">
        <v>478</v>
      </c>
      <c r="C10" s="61">
        <v>3933326</v>
      </c>
      <c r="D10" s="61">
        <v>39508138.460000001</v>
      </c>
      <c r="E10" s="61">
        <v>58830008.159999996</v>
      </c>
      <c r="F10" s="62">
        <v>14.956809621170478</v>
      </c>
      <c r="H10" s="77"/>
      <c r="I10" s="77"/>
      <c r="J10" s="77"/>
      <c r="K10" s="181"/>
    </row>
    <row r="11" spans="1:11" x14ac:dyDescent="0.2">
      <c r="A11" s="1">
        <v>7</v>
      </c>
      <c r="B11" s="2" t="s">
        <v>484</v>
      </c>
      <c r="C11" s="61">
        <v>3591938</v>
      </c>
      <c r="D11" s="61">
        <v>31498249.129999999</v>
      </c>
      <c r="E11" s="61">
        <v>47265706.229999997</v>
      </c>
      <c r="F11" s="62">
        <v>13.158831313346722</v>
      </c>
      <c r="H11" s="77"/>
      <c r="I11" s="77"/>
      <c r="J11" s="77"/>
      <c r="K11" s="181"/>
    </row>
    <row r="12" spans="1:11" x14ac:dyDescent="0.2">
      <c r="A12" s="1">
        <v>8</v>
      </c>
      <c r="B12" s="2" t="s">
        <v>437</v>
      </c>
      <c r="C12" s="61">
        <v>3232265</v>
      </c>
      <c r="D12" s="61">
        <v>182364895.00999999</v>
      </c>
      <c r="E12" s="61">
        <v>231096088.11000001</v>
      </c>
      <c r="F12" s="62">
        <v>71.496640315691948</v>
      </c>
      <c r="H12" s="77"/>
      <c r="I12" s="77"/>
      <c r="J12" s="77"/>
      <c r="K12" s="181"/>
    </row>
    <row r="13" spans="1:11" x14ac:dyDescent="0.2">
      <c r="A13" s="1">
        <v>9</v>
      </c>
      <c r="B13" s="2" t="s">
        <v>470</v>
      </c>
      <c r="C13" s="61">
        <v>3014076</v>
      </c>
      <c r="D13" s="61">
        <v>46083932.5</v>
      </c>
      <c r="E13" s="61">
        <v>60780857.5</v>
      </c>
      <c r="F13" s="62">
        <v>20.165668516653195</v>
      </c>
      <c r="H13" s="77"/>
      <c r="I13" s="77"/>
      <c r="J13" s="77"/>
      <c r="K13" s="181"/>
    </row>
    <row r="14" spans="1:11" x14ac:dyDescent="0.2">
      <c r="A14" s="1">
        <v>10</v>
      </c>
      <c r="B14" s="2" t="s">
        <v>485</v>
      </c>
      <c r="C14" s="61">
        <v>2964929</v>
      </c>
      <c r="D14" s="61">
        <v>32021737.579999998</v>
      </c>
      <c r="E14" s="61">
        <v>45933852.280000001</v>
      </c>
      <c r="F14" s="62">
        <v>15.492395359214335</v>
      </c>
      <c r="H14" s="77"/>
      <c r="I14" s="77"/>
      <c r="J14" s="77"/>
      <c r="K14" s="181"/>
    </row>
    <row r="15" spans="1:11" x14ac:dyDescent="0.2">
      <c r="A15" s="1">
        <v>11</v>
      </c>
      <c r="B15" s="2" t="s">
        <v>486</v>
      </c>
      <c r="C15" s="61">
        <v>2921958</v>
      </c>
      <c r="D15" s="61">
        <v>30397538.129999999</v>
      </c>
      <c r="E15" s="61">
        <v>43232320.229999997</v>
      </c>
      <c r="F15" s="62">
        <v>14.79566791514457</v>
      </c>
      <c r="H15" s="77"/>
      <c r="I15" s="77"/>
      <c r="J15" s="77"/>
      <c r="K15" s="181"/>
    </row>
    <row r="16" spans="1:11" x14ac:dyDescent="0.2">
      <c r="A16" s="1">
        <v>12</v>
      </c>
      <c r="B16" s="2" t="s">
        <v>487</v>
      </c>
      <c r="C16" s="61">
        <v>2816140</v>
      </c>
      <c r="D16" s="61">
        <v>11218575.800000001</v>
      </c>
      <c r="E16" s="61">
        <v>24463572.199999999</v>
      </c>
      <c r="F16" s="62">
        <v>8.6869162044500623</v>
      </c>
      <c r="H16" s="77"/>
      <c r="I16" s="77"/>
      <c r="J16" s="77"/>
      <c r="K16" s="181"/>
    </row>
    <row r="17" spans="1:11" x14ac:dyDescent="0.2">
      <c r="A17" s="1">
        <v>13</v>
      </c>
      <c r="B17" s="2" t="s">
        <v>488</v>
      </c>
      <c r="C17" s="61">
        <v>2745920</v>
      </c>
      <c r="D17" s="61">
        <v>11516255.92</v>
      </c>
      <c r="E17" s="61">
        <v>25282282.82</v>
      </c>
      <c r="F17" s="62">
        <v>9.2072175518587578</v>
      </c>
      <c r="H17" s="77"/>
      <c r="I17" s="77"/>
      <c r="J17" s="77"/>
      <c r="K17" s="181"/>
    </row>
    <row r="18" spans="1:11" x14ac:dyDescent="0.2">
      <c r="A18" s="1">
        <v>14</v>
      </c>
      <c r="B18" s="2" t="s">
        <v>449</v>
      </c>
      <c r="C18" s="61">
        <v>2733368</v>
      </c>
      <c r="D18" s="61">
        <v>83857687.109999999</v>
      </c>
      <c r="E18" s="61">
        <v>99956916.310000002</v>
      </c>
      <c r="F18" s="62">
        <v>36.569139724325446</v>
      </c>
      <c r="H18" s="77"/>
      <c r="I18" s="77"/>
      <c r="J18" s="77"/>
      <c r="K18" s="181"/>
    </row>
    <row r="19" spans="1:11" x14ac:dyDescent="0.2">
      <c r="A19" s="1">
        <v>15</v>
      </c>
      <c r="B19" s="2" t="s">
        <v>489</v>
      </c>
      <c r="C19" s="61">
        <v>2507422</v>
      </c>
      <c r="D19" s="61">
        <v>22171039.07</v>
      </c>
      <c r="E19" s="61">
        <v>32736308.670000002</v>
      </c>
      <c r="F19" s="62">
        <v>13.055763517269929</v>
      </c>
      <c r="H19" s="77"/>
      <c r="I19" s="77"/>
      <c r="J19" s="77"/>
      <c r="K19" s="181"/>
    </row>
    <row r="20" spans="1:11" x14ac:dyDescent="0.2">
      <c r="A20" s="1">
        <v>16</v>
      </c>
      <c r="B20" s="2" t="s">
        <v>490</v>
      </c>
      <c r="C20" s="61">
        <v>2384310</v>
      </c>
      <c r="D20" s="61">
        <v>9391931.3399999999</v>
      </c>
      <c r="E20" s="61">
        <v>22202806.84</v>
      </c>
      <c r="F20" s="62">
        <v>9.3120470240866329</v>
      </c>
      <c r="H20" s="77"/>
      <c r="I20" s="77"/>
      <c r="J20" s="77"/>
      <c r="K20" s="181"/>
    </row>
    <row r="21" spans="1:11" x14ac:dyDescent="0.2">
      <c r="A21" s="1">
        <v>17</v>
      </c>
      <c r="B21" s="2" t="s">
        <v>491</v>
      </c>
      <c r="C21" s="61">
        <v>2341218</v>
      </c>
      <c r="D21" s="61">
        <v>18212839.77</v>
      </c>
      <c r="E21" s="61">
        <v>29428380.670000002</v>
      </c>
      <c r="F21" s="62">
        <v>12.569688371608283</v>
      </c>
      <c r="H21" s="77"/>
      <c r="I21" s="77"/>
      <c r="J21" s="77"/>
      <c r="K21" s="181"/>
    </row>
    <row r="22" spans="1:11" x14ac:dyDescent="0.2">
      <c r="A22" s="1">
        <v>18</v>
      </c>
      <c r="B22" s="2" t="s">
        <v>492</v>
      </c>
      <c r="C22" s="61">
        <v>2340612</v>
      </c>
      <c r="D22" s="61">
        <v>11386717.41</v>
      </c>
      <c r="E22" s="61">
        <v>22474396.91</v>
      </c>
      <c r="F22" s="62">
        <v>9.6019318494479222</v>
      </c>
      <c r="H22" s="77"/>
      <c r="I22" s="77"/>
      <c r="J22" s="77"/>
      <c r="K22" s="181"/>
    </row>
    <row r="23" spans="1:11" x14ac:dyDescent="0.2">
      <c r="A23" s="1">
        <v>19</v>
      </c>
      <c r="B23" s="2" t="s">
        <v>493</v>
      </c>
      <c r="C23" s="61">
        <v>2250517</v>
      </c>
      <c r="D23" s="61">
        <v>12697953.5</v>
      </c>
      <c r="E23" s="61">
        <v>23344764.899999999</v>
      </c>
      <c r="F23" s="62">
        <v>10.373067566252553</v>
      </c>
      <c r="H23" s="77"/>
      <c r="I23" s="77"/>
      <c r="J23" s="77"/>
      <c r="K23" s="181"/>
    </row>
    <row r="24" spans="1:11" x14ac:dyDescent="0.2">
      <c r="A24" s="1">
        <v>20</v>
      </c>
      <c r="B24" s="2" t="s">
        <v>469</v>
      </c>
      <c r="C24" s="61">
        <v>2208229</v>
      </c>
      <c r="D24" s="61">
        <v>46925556.100000001</v>
      </c>
      <c r="E24" s="61">
        <v>57794176.299999997</v>
      </c>
      <c r="F24" s="62">
        <v>26.172184270743656</v>
      </c>
      <c r="H24" s="77"/>
      <c r="I24" s="77"/>
      <c r="J24" s="77"/>
      <c r="K24" s="181"/>
    </row>
    <row r="25" spans="1:11" x14ac:dyDescent="0.2">
      <c r="A25" s="1">
        <v>21</v>
      </c>
      <c r="B25" s="2" t="s">
        <v>455</v>
      </c>
      <c r="C25" s="61">
        <v>2146836</v>
      </c>
      <c r="D25" s="61">
        <v>63493474.579999998</v>
      </c>
      <c r="E25" s="61">
        <v>89539849.780000001</v>
      </c>
      <c r="F25" s="62">
        <v>41.707820150211752</v>
      </c>
      <c r="H25" s="77"/>
      <c r="I25" s="77"/>
      <c r="J25" s="77"/>
      <c r="K25" s="181"/>
    </row>
    <row r="26" spans="1:11" x14ac:dyDescent="0.2">
      <c r="A26" s="1">
        <v>22</v>
      </c>
      <c r="B26" s="2" t="s">
        <v>457</v>
      </c>
      <c r="C26" s="61">
        <v>2127743</v>
      </c>
      <c r="D26" s="61">
        <v>61887722.810000002</v>
      </c>
      <c r="E26" s="61">
        <v>73454981.909999996</v>
      </c>
      <c r="F26" s="62">
        <v>34.522487870950577</v>
      </c>
      <c r="H26" s="77"/>
      <c r="I26" s="77"/>
      <c r="J26" s="77"/>
      <c r="K26" s="181"/>
    </row>
    <row r="27" spans="1:11" x14ac:dyDescent="0.2">
      <c r="A27" s="1">
        <v>23</v>
      </c>
      <c r="B27" s="2" t="s">
        <v>494</v>
      </c>
      <c r="C27" s="61">
        <v>2081140</v>
      </c>
      <c r="D27" s="61">
        <v>30129915.280000001</v>
      </c>
      <c r="E27" s="61">
        <v>39903723.280000001</v>
      </c>
      <c r="F27" s="62">
        <v>19.173973533736319</v>
      </c>
      <c r="H27" s="77"/>
      <c r="I27" s="77"/>
      <c r="J27" s="77"/>
      <c r="K27" s="181"/>
    </row>
    <row r="28" spans="1:11" x14ac:dyDescent="0.2">
      <c r="A28" s="1">
        <v>24</v>
      </c>
      <c r="B28" s="2" t="s">
        <v>495</v>
      </c>
      <c r="C28" s="61">
        <v>2068583</v>
      </c>
      <c r="D28" s="61">
        <v>12005053.74</v>
      </c>
      <c r="E28" s="61">
        <v>22377191.239999998</v>
      </c>
      <c r="F28" s="62">
        <v>10.817642434458756</v>
      </c>
      <c r="H28" s="77"/>
      <c r="I28" s="77"/>
      <c r="J28" s="77"/>
      <c r="K28" s="181"/>
    </row>
    <row r="29" spans="1:11" x14ac:dyDescent="0.2">
      <c r="A29" s="1">
        <v>25</v>
      </c>
      <c r="B29" s="2" t="s">
        <v>496</v>
      </c>
      <c r="C29" s="61">
        <v>2056243</v>
      </c>
      <c r="D29" s="61">
        <v>32318761.300000001</v>
      </c>
      <c r="E29" s="61">
        <v>42475052.600000001</v>
      </c>
      <c r="F29" s="62">
        <v>20.656630855399872</v>
      </c>
      <c r="H29" s="77"/>
      <c r="I29" s="77"/>
      <c r="J29" s="77"/>
      <c r="K29" s="181"/>
    </row>
    <row r="30" spans="1:11" x14ac:dyDescent="0.2">
      <c r="A30" s="1">
        <v>26</v>
      </c>
      <c r="B30" s="2" t="s">
        <v>465</v>
      </c>
      <c r="C30" s="61">
        <v>2043377</v>
      </c>
      <c r="D30" s="61">
        <v>51331593.869999997</v>
      </c>
      <c r="E30" s="61">
        <v>62574966.770000003</v>
      </c>
      <c r="F30" s="62">
        <v>30.62330973188012</v>
      </c>
      <c r="H30" s="77"/>
      <c r="I30" s="77"/>
      <c r="J30" s="77"/>
      <c r="K30" s="181"/>
    </row>
    <row r="31" spans="1:11" x14ac:dyDescent="0.2">
      <c r="A31" s="1">
        <v>27</v>
      </c>
      <c r="B31" s="2" t="s">
        <v>497</v>
      </c>
      <c r="C31" s="61">
        <v>1976841</v>
      </c>
      <c r="D31" s="61">
        <v>27886390.57</v>
      </c>
      <c r="E31" s="61">
        <v>37828645.170000002</v>
      </c>
      <c r="F31" s="62">
        <v>19.135906817999022</v>
      </c>
      <c r="H31" s="77"/>
      <c r="I31" s="77"/>
      <c r="J31" s="77"/>
      <c r="K31" s="181"/>
    </row>
    <row r="32" spans="1:11" x14ac:dyDescent="0.2">
      <c r="A32" s="1">
        <v>28</v>
      </c>
      <c r="B32" s="2" t="s">
        <v>442</v>
      </c>
      <c r="C32" s="61">
        <v>1959807</v>
      </c>
      <c r="D32" s="61">
        <v>129001764.39</v>
      </c>
      <c r="E32" s="61">
        <v>144207429.49000001</v>
      </c>
      <c r="F32" s="62">
        <v>73.582464747804252</v>
      </c>
      <c r="H32" s="77"/>
      <c r="I32" s="77"/>
      <c r="J32" s="77"/>
      <c r="K32" s="181"/>
    </row>
    <row r="33" spans="1:11" x14ac:dyDescent="0.2">
      <c r="A33" s="1">
        <v>29</v>
      </c>
      <c r="B33" s="2" t="s">
        <v>498</v>
      </c>
      <c r="C33" s="61">
        <v>1864352</v>
      </c>
      <c r="D33" s="61">
        <v>16304512.890000001</v>
      </c>
      <c r="E33" s="61">
        <v>24472578.289999999</v>
      </c>
      <c r="F33" s="62">
        <v>13.126586765803882</v>
      </c>
      <c r="H33" s="77"/>
      <c r="I33" s="77"/>
      <c r="J33" s="77"/>
      <c r="K33" s="181"/>
    </row>
    <row r="34" spans="1:11" x14ac:dyDescent="0.2">
      <c r="A34" s="1">
        <v>30</v>
      </c>
      <c r="B34" s="2" t="s">
        <v>464</v>
      </c>
      <c r="C34" s="61">
        <v>1810218</v>
      </c>
      <c r="D34" s="61">
        <v>53431087.189999998</v>
      </c>
      <c r="E34" s="61">
        <v>90969281.290000007</v>
      </c>
      <c r="F34" s="62">
        <v>50.253218833311792</v>
      </c>
      <c r="H34" s="77"/>
      <c r="I34" s="77"/>
      <c r="J34" s="77"/>
      <c r="K34" s="181"/>
    </row>
    <row r="35" spans="1:11" x14ac:dyDescent="0.2">
      <c r="A35" s="1">
        <v>31</v>
      </c>
      <c r="B35" s="2" t="s">
        <v>499</v>
      </c>
      <c r="C35" s="61">
        <v>1777574</v>
      </c>
      <c r="D35" s="61">
        <v>15336053.220000001</v>
      </c>
      <c r="E35" s="61">
        <v>24139625.52</v>
      </c>
      <c r="F35" s="62">
        <v>13.580095973500962</v>
      </c>
      <c r="H35" s="77"/>
      <c r="I35" s="77"/>
      <c r="J35" s="77"/>
      <c r="K35" s="181"/>
    </row>
    <row r="36" spans="1:11" x14ac:dyDescent="0.2">
      <c r="A36" s="1">
        <v>32</v>
      </c>
      <c r="B36" s="2" t="s">
        <v>500</v>
      </c>
      <c r="C36" s="61">
        <v>1770534</v>
      </c>
      <c r="D36" s="61">
        <v>5634538.8099999996</v>
      </c>
      <c r="E36" s="61">
        <v>14226370.210000001</v>
      </c>
      <c r="F36" s="62">
        <v>8.035073153071334</v>
      </c>
      <c r="H36" s="77"/>
      <c r="I36" s="77"/>
      <c r="J36" s="77"/>
      <c r="K36" s="181"/>
    </row>
    <row r="37" spans="1:11" x14ac:dyDescent="0.2">
      <c r="A37" s="1">
        <v>33</v>
      </c>
      <c r="B37" s="2" t="s">
        <v>501</v>
      </c>
      <c r="C37" s="61">
        <v>1753188</v>
      </c>
      <c r="D37" s="61">
        <v>13538089.060000001</v>
      </c>
      <c r="E37" s="61">
        <v>21607101.559999999</v>
      </c>
      <c r="F37" s="62">
        <v>12.324463525874007</v>
      </c>
      <c r="H37" s="77"/>
      <c r="I37" s="77"/>
      <c r="J37" s="77"/>
      <c r="K37" s="181"/>
    </row>
    <row r="38" spans="1:11" x14ac:dyDescent="0.2">
      <c r="A38" s="1">
        <v>34</v>
      </c>
      <c r="B38" s="2" t="s">
        <v>448</v>
      </c>
      <c r="C38" s="61">
        <v>1710547</v>
      </c>
      <c r="D38" s="61">
        <v>87495064.689999998</v>
      </c>
      <c r="E38" s="61">
        <v>116429457.19</v>
      </c>
      <c r="F38" s="62">
        <v>68.065628825165277</v>
      </c>
      <c r="H38" s="77"/>
      <c r="I38" s="77"/>
      <c r="J38" s="77"/>
      <c r="K38" s="181"/>
    </row>
    <row r="39" spans="1:11" x14ac:dyDescent="0.2">
      <c r="A39" s="1">
        <v>35</v>
      </c>
      <c r="B39" s="2" t="s">
        <v>502</v>
      </c>
      <c r="C39" s="61">
        <v>1627470</v>
      </c>
      <c r="D39" s="61">
        <v>5322971.0599999996</v>
      </c>
      <c r="E39" s="61">
        <v>12483717.460000001</v>
      </c>
      <c r="F39" s="62">
        <v>7.6706283126570698</v>
      </c>
      <c r="H39" s="77"/>
      <c r="I39" s="77"/>
      <c r="J39" s="77"/>
      <c r="K39" s="181"/>
    </row>
    <row r="40" spans="1:11" x14ac:dyDescent="0.2">
      <c r="A40" s="1">
        <v>36</v>
      </c>
      <c r="B40" s="2" t="s">
        <v>451</v>
      </c>
      <c r="C40" s="61">
        <v>1603355</v>
      </c>
      <c r="D40" s="61">
        <v>71343720.459999993</v>
      </c>
      <c r="E40" s="61">
        <v>88883546.659999996</v>
      </c>
      <c r="F40" s="62">
        <v>55.435974353776921</v>
      </c>
      <c r="H40" s="77"/>
      <c r="I40" s="77"/>
      <c r="J40" s="77"/>
      <c r="K40" s="181"/>
    </row>
    <row r="41" spans="1:11" x14ac:dyDescent="0.2">
      <c r="A41" s="1">
        <v>37</v>
      </c>
      <c r="B41" s="2" t="s">
        <v>503</v>
      </c>
      <c r="C41" s="61">
        <v>1597391</v>
      </c>
      <c r="D41" s="61">
        <v>8505876.8000000007</v>
      </c>
      <c r="E41" s="61">
        <v>15651156.800000001</v>
      </c>
      <c r="F41" s="62">
        <v>9.7979497818630517</v>
      </c>
      <c r="H41" s="77"/>
      <c r="I41" s="77"/>
      <c r="J41" s="77"/>
      <c r="K41" s="181"/>
    </row>
    <row r="42" spans="1:11" x14ac:dyDescent="0.2">
      <c r="A42" s="1">
        <v>38</v>
      </c>
      <c r="B42" s="2" t="s">
        <v>504</v>
      </c>
      <c r="C42" s="61">
        <v>1537457</v>
      </c>
      <c r="D42" s="61">
        <v>19393446.780000001</v>
      </c>
      <c r="E42" s="61">
        <v>26564770.68</v>
      </c>
      <c r="F42" s="62">
        <v>17.278382862089803</v>
      </c>
      <c r="H42" s="77"/>
      <c r="I42" s="77"/>
      <c r="J42" s="77"/>
      <c r="K42" s="181"/>
    </row>
    <row r="43" spans="1:11" x14ac:dyDescent="0.2">
      <c r="A43" s="1">
        <v>39</v>
      </c>
      <c r="B43" s="2" t="s">
        <v>505</v>
      </c>
      <c r="C43" s="61">
        <v>1490674</v>
      </c>
      <c r="D43" s="61">
        <v>16336673.07</v>
      </c>
      <c r="E43" s="61">
        <v>23928680.870000001</v>
      </c>
      <c r="F43" s="62">
        <v>16.052256140510938</v>
      </c>
      <c r="H43" s="77"/>
      <c r="I43" s="77"/>
      <c r="J43" s="77"/>
      <c r="K43" s="181"/>
    </row>
    <row r="44" spans="1:11" x14ac:dyDescent="0.2">
      <c r="A44" s="1">
        <v>40</v>
      </c>
      <c r="B44" s="2" t="s">
        <v>506</v>
      </c>
      <c r="C44" s="61">
        <v>1472386</v>
      </c>
      <c r="D44" s="61">
        <v>15174144.17</v>
      </c>
      <c r="E44" s="61">
        <v>21356281.77</v>
      </c>
      <c r="F44" s="62">
        <v>14.504540093426588</v>
      </c>
      <c r="H44" s="77"/>
      <c r="I44" s="77"/>
      <c r="J44" s="77"/>
      <c r="K44" s="181"/>
    </row>
    <row r="45" spans="1:11" x14ac:dyDescent="0.2">
      <c r="A45" s="1">
        <v>41</v>
      </c>
      <c r="B45" s="2" t="s">
        <v>507</v>
      </c>
      <c r="C45" s="61">
        <v>1426879</v>
      </c>
      <c r="D45" s="61">
        <v>6697348.7400000002</v>
      </c>
      <c r="E45" s="61">
        <v>12291072.539999999</v>
      </c>
      <c r="F45" s="62">
        <v>8.6139557313549364</v>
      </c>
      <c r="H45" s="77"/>
      <c r="I45" s="77"/>
      <c r="J45" s="77"/>
      <c r="K45" s="181"/>
    </row>
    <row r="46" spans="1:11" x14ac:dyDescent="0.2">
      <c r="A46" s="1">
        <v>42</v>
      </c>
      <c r="B46" s="2" t="s">
        <v>508</v>
      </c>
      <c r="C46" s="61">
        <v>1389552</v>
      </c>
      <c r="D46" s="61">
        <v>7364126.75</v>
      </c>
      <c r="E46" s="61">
        <v>13587797.050000001</v>
      </c>
      <c r="F46" s="62">
        <v>9.7785452073761903</v>
      </c>
      <c r="H46" s="77"/>
      <c r="I46" s="77"/>
      <c r="J46" s="77"/>
      <c r="K46" s="181"/>
    </row>
    <row r="47" spans="1:11" x14ac:dyDescent="0.2">
      <c r="A47" s="1">
        <v>43</v>
      </c>
      <c r="B47" s="2" t="s">
        <v>509</v>
      </c>
      <c r="C47" s="61">
        <v>1379320</v>
      </c>
      <c r="D47" s="61">
        <v>20681149.359999999</v>
      </c>
      <c r="E47" s="61">
        <v>27459628.66</v>
      </c>
      <c r="F47" s="62">
        <v>19.908091421860046</v>
      </c>
      <c r="H47" s="77"/>
      <c r="I47" s="77"/>
      <c r="J47" s="77"/>
      <c r="K47" s="181"/>
    </row>
    <row r="48" spans="1:11" x14ac:dyDescent="0.2">
      <c r="A48" s="1">
        <v>44</v>
      </c>
      <c r="B48" s="2" t="s">
        <v>480</v>
      </c>
      <c r="C48" s="61">
        <v>1303651</v>
      </c>
      <c r="D48" s="61">
        <v>36821511.68</v>
      </c>
      <c r="E48" s="61">
        <v>46554150.280000001</v>
      </c>
      <c r="F48" s="62">
        <v>35.710593003802401</v>
      </c>
      <c r="H48" s="77"/>
      <c r="I48" s="77"/>
      <c r="J48" s="77"/>
      <c r="K48" s="181"/>
    </row>
    <row r="49" spans="1:11" x14ac:dyDescent="0.2">
      <c r="A49" s="1">
        <v>45</v>
      </c>
      <c r="B49" s="2" t="s">
        <v>458</v>
      </c>
      <c r="C49" s="61">
        <v>1288119</v>
      </c>
      <c r="D49" s="61">
        <v>59577004</v>
      </c>
      <c r="E49" s="61">
        <v>67488346</v>
      </c>
      <c r="F49" s="62">
        <v>52.392943509101258</v>
      </c>
      <c r="H49" s="77"/>
      <c r="I49" s="77"/>
      <c r="J49" s="77"/>
      <c r="K49" s="181"/>
    </row>
    <row r="50" spans="1:11" x14ac:dyDescent="0.2">
      <c r="A50" s="1">
        <v>46</v>
      </c>
      <c r="B50" s="2" t="s">
        <v>450</v>
      </c>
      <c r="C50" s="61">
        <v>1242037</v>
      </c>
      <c r="D50" s="61">
        <v>72253440.109999999</v>
      </c>
      <c r="E50" s="61">
        <v>88511025.010000005</v>
      </c>
      <c r="F50" s="62">
        <v>71.262792501350603</v>
      </c>
      <c r="H50" s="77"/>
      <c r="I50" s="77"/>
      <c r="J50" s="77"/>
      <c r="K50" s="181"/>
    </row>
    <row r="51" spans="1:11" x14ac:dyDescent="0.2">
      <c r="A51" s="1">
        <v>47</v>
      </c>
      <c r="B51" s="2" t="s">
        <v>454</v>
      </c>
      <c r="C51" s="61">
        <v>1196929</v>
      </c>
      <c r="D51" s="61">
        <v>63661024.530000001</v>
      </c>
      <c r="E51" s="61">
        <v>81842997.730000004</v>
      </c>
      <c r="F51" s="62">
        <v>68.377487495081169</v>
      </c>
      <c r="H51" s="77"/>
      <c r="I51" s="77"/>
      <c r="J51" s="77"/>
      <c r="K51" s="181"/>
    </row>
    <row r="52" spans="1:11" x14ac:dyDescent="0.2">
      <c r="A52" s="1">
        <v>48</v>
      </c>
      <c r="B52" s="2" t="s">
        <v>479</v>
      </c>
      <c r="C52" s="61">
        <v>1195390</v>
      </c>
      <c r="D52" s="61">
        <v>39411258.560000002</v>
      </c>
      <c r="E52" s="61">
        <v>58290863.060000002</v>
      </c>
      <c r="F52" s="62">
        <v>48.763050602732164</v>
      </c>
      <c r="H52" s="77"/>
      <c r="I52" s="77"/>
      <c r="J52" s="77"/>
      <c r="K52" s="181"/>
    </row>
    <row r="53" spans="1:11" x14ac:dyDescent="0.2">
      <c r="A53" s="1">
        <v>49</v>
      </c>
      <c r="B53" s="2" t="s">
        <v>510</v>
      </c>
      <c r="C53" s="61">
        <v>1141619</v>
      </c>
      <c r="D53" s="61">
        <v>5345923.3499999996</v>
      </c>
      <c r="E53" s="61">
        <v>10413264.050000001</v>
      </c>
      <c r="F53" s="62">
        <v>9.1214880358508399</v>
      </c>
    </row>
    <row r="54" spans="1:11" x14ac:dyDescent="0.2">
      <c r="A54" s="174">
        <v>50</v>
      </c>
      <c r="B54" s="2" t="s">
        <v>511</v>
      </c>
      <c r="C54" s="48">
        <v>1108355</v>
      </c>
      <c r="D54" s="48">
        <v>22368923.850000001</v>
      </c>
      <c r="E54" s="48">
        <v>27905021.25</v>
      </c>
      <c r="F54" s="147">
        <v>25.176970600574727</v>
      </c>
    </row>
    <row r="55" spans="1:11" x14ac:dyDescent="0.2">
      <c r="A55" s="552" t="s">
        <v>99</v>
      </c>
      <c r="B55" s="552"/>
      <c r="C55" s="61" t="s">
        <v>0</v>
      </c>
      <c r="D55" s="39" t="s">
        <v>17</v>
      </c>
      <c r="E55" s="39" t="s">
        <v>0</v>
      </c>
      <c r="F55" s="2" t="s">
        <v>0</v>
      </c>
    </row>
    <row r="56" spans="1:11" x14ac:dyDescent="0.2">
      <c r="A56" s="103" t="s">
        <v>100</v>
      </c>
    </row>
  </sheetData>
  <mergeCells count="3">
    <mergeCell ref="A1:F1"/>
    <mergeCell ref="A2:F2"/>
    <mergeCell ref="A55:B55"/>
  </mergeCells>
  <phoneticPr fontId="0" type="noConversion"/>
  <printOptions horizontalCentered="1" verticalCentered="1"/>
  <pageMargins left="0.39370078740157483" right="0.39370078740157483" top="0.19685039370078741" bottom="0.19685039370078741" header="0.51181102362204722" footer="0.51181102362204722"/>
  <pageSetup paperSize="9" orientation="portrait" horizontalDpi="300" verticalDpi="300" r:id="rId1"/>
  <headerFooter alignWithMargins="0">
    <oddFooter>&amp;C 12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workbookViewId="0">
      <selection activeCell="I1" sqref="I1"/>
    </sheetView>
  </sheetViews>
  <sheetFormatPr defaultRowHeight="12.75" x14ac:dyDescent="0.2"/>
  <cols>
    <col min="1" max="1" width="4.28515625" customWidth="1"/>
    <col min="2" max="2" width="7" customWidth="1"/>
    <col min="3" max="3" width="27.5703125" customWidth="1"/>
    <col min="4" max="4" width="21.5703125" customWidth="1"/>
    <col min="5" max="5" width="7.85546875" style="77" customWidth="1"/>
    <col min="6" max="8" width="9.7109375" customWidth="1"/>
  </cols>
  <sheetData>
    <row r="1" spans="1:12" x14ac:dyDescent="0.2">
      <c r="A1" s="520" t="s">
        <v>512</v>
      </c>
      <c r="B1" s="520"/>
      <c r="C1" s="520"/>
      <c r="D1" s="520"/>
      <c r="E1" s="520"/>
      <c r="F1" s="520"/>
      <c r="G1" s="520"/>
      <c r="H1" s="520"/>
      <c r="L1" s="120"/>
    </row>
    <row r="3" spans="1:12" x14ac:dyDescent="0.2">
      <c r="A3" s="38" t="s">
        <v>0</v>
      </c>
      <c r="B3" s="79"/>
      <c r="C3" s="79"/>
      <c r="D3" s="79"/>
      <c r="E3" s="80"/>
      <c r="F3" s="79"/>
      <c r="G3" s="79"/>
      <c r="H3" s="81"/>
    </row>
    <row r="4" spans="1:12" x14ac:dyDescent="0.2">
      <c r="A4" s="36" t="s">
        <v>79</v>
      </c>
      <c r="B4" s="33" t="s">
        <v>82</v>
      </c>
      <c r="C4" s="58" t="s">
        <v>80</v>
      </c>
      <c r="D4" s="58" t="s">
        <v>83</v>
      </c>
      <c r="E4" s="183" t="s">
        <v>2</v>
      </c>
      <c r="F4" s="144" t="s">
        <v>26</v>
      </c>
      <c r="G4" s="144" t="s">
        <v>28</v>
      </c>
      <c r="H4" s="139" t="s">
        <v>29</v>
      </c>
    </row>
    <row r="5" spans="1:12" x14ac:dyDescent="0.2">
      <c r="A5" s="1">
        <v>1</v>
      </c>
      <c r="B5" s="276" t="s">
        <v>331</v>
      </c>
      <c r="C5" s="2" t="s">
        <v>376</v>
      </c>
      <c r="D5" s="2" t="s">
        <v>167</v>
      </c>
      <c r="E5" s="61">
        <v>97941</v>
      </c>
      <c r="F5" s="61">
        <v>152683617.44999999</v>
      </c>
      <c r="G5" s="61">
        <v>153737594.15000001</v>
      </c>
      <c r="H5" s="62">
        <v>1569.6959817645318</v>
      </c>
    </row>
    <row r="6" spans="1:12" x14ac:dyDescent="0.2">
      <c r="A6" s="1">
        <v>2</v>
      </c>
      <c r="B6" s="276" t="s">
        <v>332</v>
      </c>
      <c r="C6" s="2" t="s">
        <v>513</v>
      </c>
      <c r="D6" s="2" t="s">
        <v>154</v>
      </c>
      <c r="E6" s="61">
        <v>96523</v>
      </c>
      <c r="F6" s="61">
        <v>148455572.69999999</v>
      </c>
      <c r="G6" s="61">
        <v>149405480.30000001</v>
      </c>
      <c r="H6" s="62">
        <v>1547.8743957398756</v>
      </c>
    </row>
    <row r="7" spans="1:12" x14ac:dyDescent="0.2">
      <c r="A7" s="1">
        <v>3</v>
      </c>
      <c r="B7" s="276" t="s">
        <v>325</v>
      </c>
      <c r="C7" s="2" t="s">
        <v>385</v>
      </c>
      <c r="D7" s="2" t="s">
        <v>157</v>
      </c>
      <c r="E7" s="61">
        <v>325853</v>
      </c>
      <c r="F7" s="61">
        <v>133915261.17</v>
      </c>
      <c r="G7" s="61">
        <v>138449167.77000001</v>
      </c>
      <c r="H7" s="62">
        <v>424.88228670596868</v>
      </c>
    </row>
    <row r="8" spans="1:12" x14ac:dyDescent="0.2">
      <c r="A8" s="1">
        <v>4</v>
      </c>
      <c r="B8" s="276" t="s">
        <v>272</v>
      </c>
      <c r="C8" s="2" t="s">
        <v>398</v>
      </c>
      <c r="D8" s="2" t="s">
        <v>156</v>
      </c>
      <c r="E8" s="61">
        <v>1959807</v>
      </c>
      <c r="F8" s="61">
        <v>129001764.39</v>
      </c>
      <c r="G8" s="61">
        <v>144207429.49000001</v>
      </c>
      <c r="H8" s="62">
        <v>73.582464747804252</v>
      </c>
    </row>
    <row r="9" spans="1:12" x14ac:dyDescent="0.2">
      <c r="A9" s="1">
        <v>5</v>
      </c>
      <c r="B9" s="276" t="s">
        <v>334</v>
      </c>
      <c r="C9" s="2" t="s">
        <v>379</v>
      </c>
      <c r="D9" s="2" t="s">
        <v>164</v>
      </c>
      <c r="E9" s="61">
        <v>50914</v>
      </c>
      <c r="F9" s="61">
        <v>116603421.66</v>
      </c>
      <c r="G9" s="61">
        <v>117808297.45999999</v>
      </c>
      <c r="H9" s="62">
        <v>2313.8684342224142</v>
      </c>
    </row>
    <row r="10" spans="1:12" x14ac:dyDescent="0.2">
      <c r="A10" s="1">
        <v>6</v>
      </c>
      <c r="B10" s="276" t="s">
        <v>259</v>
      </c>
      <c r="C10" s="2" t="s">
        <v>514</v>
      </c>
      <c r="D10" s="2" t="s">
        <v>155</v>
      </c>
      <c r="E10" s="61">
        <v>3204250</v>
      </c>
      <c r="F10" s="61">
        <v>112217239.91</v>
      </c>
      <c r="G10" s="61">
        <v>140299791.21000001</v>
      </c>
      <c r="H10" s="62">
        <v>43.78553209331357</v>
      </c>
    </row>
    <row r="11" spans="1:12" x14ac:dyDescent="0.2">
      <c r="A11" s="1">
        <v>7</v>
      </c>
      <c r="B11" s="276" t="s">
        <v>261</v>
      </c>
      <c r="C11" s="2" t="s">
        <v>384</v>
      </c>
      <c r="D11" s="2" t="s">
        <v>160</v>
      </c>
      <c r="E11" s="61">
        <v>3420617</v>
      </c>
      <c r="F11" s="61">
        <v>111014624.05</v>
      </c>
      <c r="G11" s="61">
        <v>156696947.25</v>
      </c>
      <c r="H11" s="62">
        <v>45.809556360738426</v>
      </c>
    </row>
    <row r="12" spans="1:12" x14ac:dyDescent="0.2">
      <c r="A12" s="1">
        <v>8</v>
      </c>
      <c r="B12" s="276" t="s">
        <v>286</v>
      </c>
      <c r="C12" s="2" t="s">
        <v>401</v>
      </c>
      <c r="D12" s="2" t="s">
        <v>162</v>
      </c>
      <c r="E12" s="61">
        <v>1486609</v>
      </c>
      <c r="F12" s="61">
        <v>96483144.519999996</v>
      </c>
      <c r="G12" s="61">
        <v>116941079.92</v>
      </c>
      <c r="H12" s="62">
        <v>78.662970505358174</v>
      </c>
    </row>
    <row r="13" spans="1:12" x14ac:dyDescent="0.2">
      <c r="A13" s="1">
        <v>9</v>
      </c>
      <c r="B13" s="276" t="s">
        <v>265</v>
      </c>
      <c r="C13" s="2" t="s">
        <v>413</v>
      </c>
      <c r="D13" s="2" t="s">
        <v>158</v>
      </c>
      <c r="E13" s="61">
        <v>2947751</v>
      </c>
      <c r="F13" s="61">
        <v>86290107.700000003</v>
      </c>
      <c r="G13" s="61">
        <v>129200922.5</v>
      </c>
      <c r="H13" s="62">
        <v>43.830337942383871</v>
      </c>
    </row>
    <row r="14" spans="1:12" x14ac:dyDescent="0.2">
      <c r="A14" s="1">
        <v>10</v>
      </c>
      <c r="B14" s="276" t="s">
        <v>255</v>
      </c>
      <c r="C14" s="2" t="s">
        <v>384</v>
      </c>
      <c r="D14" s="2" t="s">
        <v>165</v>
      </c>
      <c r="E14" s="61">
        <v>3313401</v>
      </c>
      <c r="F14" s="61">
        <v>84066098.469999999</v>
      </c>
      <c r="G14" s="61">
        <v>99907741.170000002</v>
      </c>
      <c r="H14" s="62">
        <v>30.152626008744491</v>
      </c>
    </row>
    <row r="15" spans="1:12" x14ac:dyDescent="0.2">
      <c r="A15" s="1">
        <v>11</v>
      </c>
      <c r="B15" s="276" t="s">
        <v>302</v>
      </c>
      <c r="C15" s="2" t="s">
        <v>406</v>
      </c>
      <c r="D15" s="2" t="s">
        <v>166</v>
      </c>
      <c r="E15" s="61">
        <v>1242037</v>
      </c>
      <c r="F15" s="61">
        <v>72253440.109999999</v>
      </c>
      <c r="G15" s="61">
        <v>88511025.010000005</v>
      </c>
      <c r="H15" s="62">
        <v>71.262792501350603</v>
      </c>
    </row>
    <row r="16" spans="1:12" x14ac:dyDescent="0.2">
      <c r="A16" s="1">
        <v>12</v>
      </c>
      <c r="B16" s="276" t="s">
        <v>262</v>
      </c>
      <c r="C16" s="2" t="s">
        <v>514</v>
      </c>
      <c r="D16" s="2" t="s">
        <v>159</v>
      </c>
      <c r="E16" s="61">
        <v>2767835</v>
      </c>
      <c r="F16" s="61">
        <v>69108380.819999993</v>
      </c>
      <c r="G16" s="61">
        <v>93355947.019999996</v>
      </c>
      <c r="H16" s="62">
        <v>33.728870044637773</v>
      </c>
    </row>
    <row r="17" spans="1:8" x14ac:dyDescent="0.2">
      <c r="A17" s="1">
        <v>13</v>
      </c>
      <c r="B17" s="276" t="s">
        <v>336</v>
      </c>
      <c r="C17" s="2" t="s">
        <v>378</v>
      </c>
      <c r="D17" s="2" t="s">
        <v>168</v>
      </c>
      <c r="E17" s="61">
        <v>39388</v>
      </c>
      <c r="F17" s="61">
        <v>69106608.069999993</v>
      </c>
      <c r="G17" s="61">
        <v>69877431.969999999</v>
      </c>
      <c r="H17" s="62">
        <v>1774.0792111810704</v>
      </c>
    </row>
    <row r="18" spans="1:8" x14ac:dyDescent="0.2">
      <c r="A18" s="1">
        <v>14</v>
      </c>
      <c r="B18" s="276" t="s">
        <v>284</v>
      </c>
      <c r="C18" s="2" t="s">
        <v>413</v>
      </c>
      <c r="D18" s="2" t="s">
        <v>159</v>
      </c>
      <c r="E18" s="61">
        <v>1547703</v>
      </c>
      <c r="F18" s="61">
        <v>65950267.969999999</v>
      </c>
      <c r="G18" s="61">
        <v>89606320.670000002</v>
      </c>
      <c r="H18" s="62">
        <v>57.896328087494823</v>
      </c>
    </row>
    <row r="19" spans="1:8" x14ac:dyDescent="0.2">
      <c r="A19" s="1">
        <v>15</v>
      </c>
      <c r="B19" s="276" t="s">
        <v>296</v>
      </c>
      <c r="C19" s="2" t="s">
        <v>514</v>
      </c>
      <c r="D19" s="2" t="s">
        <v>161</v>
      </c>
      <c r="E19" s="61">
        <v>1331465</v>
      </c>
      <c r="F19" s="61">
        <v>61065214.560000002</v>
      </c>
      <c r="G19" s="61">
        <v>76811481.859999999</v>
      </c>
      <c r="H19" s="62">
        <v>57.689448735039974</v>
      </c>
    </row>
    <row r="20" spans="1:8" x14ac:dyDescent="0.2">
      <c r="A20" s="1">
        <v>16</v>
      </c>
      <c r="B20" s="276" t="s">
        <v>254</v>
      </c>
      <c r="C20" s="2" t="s">
        <v>397</v>
      </c>
      <c r="D20" s="2" t="s">
        <v>172</v>
      </c>
      <c r="E20" s="61">
        <v>4777732</v>
      </c>
      <c r="F20" s="61">
        <v>59946978.75</v>
      </c>
      <c r="G20" s="61">
        <v>80034275.950000003</v>
      </c>
      <c r="H20" s="62">
        <v>16.751520585499563</v>
      </c>
    </row>
    <row r="21" spans="1:8" x14ac:dyDescent="0.2">
      <c r="A21" s="1">
        <v>17</v>
      </c>
      <c r="B21" s="276" t="s">
        <v>324</v>
      </c>
      <c r="C21" s="2" t="s">
        <v>515</v>
      </c>
      <c r="D21" s="2" t="s">
        <v>166</v>
      </c>
      <c r="E21" s="61">
        <v>342201</v>
      </c>
      <c r="F21" s="61">
        <v>58518838.310000002</v>
      </c>
      <c r="G21" s="61">
        <v>61625878.009999998</v>
      </c>
      <c r="H21" s="62">
        <v>180.08678528116516</v>
      </c>
    </row>
    <row r="22" spans="1:8" x14ac:dyDescent="0.2">
      <c r="A22" s="1">
        <v>18</v>
      </c>
      <c r="B22" s="276" t="s">
        <v>341</v>
      </c>
      <c r="C22" s="2" t="s">
        <v>516</v>
      </c>
      <c r="D22" s="2" t="s">
        <v>169</v>
      </c>
      <c r="E22" s="61">
        <v>13354</v>
      </c>
      <c r="F22" s="61">
        <v>53819292.960000001</v>
      </c>
      <c r="G22" s="61">
        <v>54077273.560000002</v>
      </c>
      <c r="H22" s="62">
        <v>4049.5187629174779</v>
      </c>
    </row>
    <row r="23" spans="1:8" x14ac:dyDescent="0.2">
      <c r="A23" s="1">
        <v>19</v>
      </c>
      <c r="B23" s="276" t="s">
        <v>327</v>
      </c>
      <c r="C23" s="2" t="s">
        <v>409</v>
      </c>
      <c r="D23" s="2" t="s">
        <v>157</v>
      </c>
      <c r="E23" s="61">
        <v>219930</v>
      </c>
      <c r="F23" s="61">
        <v>53088696.359999999</v>
      </c>
      <c r="G23" s="61">
        <v>56802639.159999996</v>
      </c>
      <c r="H23" s="62">
        <v>258.27599308871004</v>
      </c>
    </row>
    <row r="24" spans="1:8" x14ac:dyDescent="0.2">
      <c r="A24" s="1">
        <v>20</v>
      </c>
      <c r="B24" s="276" t="s">
        <v>335</v>
      </c>
      <c r="C24" s="2" t="s">
        <v>517</v>
      </c>
      <c r="D24" s="2" t="s">
        <v>173</v>
      </c>
      <c r="E24" s="61">
        <v>46847</v>
      </c>
      <c r="F24" s="61">
        <v>51504102.770000003</v>
      </c>
      <c r="G24" s="61">
        <v>51945484.369999997</v>
      </c>
      <c r="H24" s="62">
        <v>1108.8326759450979</v>
      </c>
    </row>
    <row r="25" spans="1:8" x14ac:dyDescent="0.2">
      <c r="A25" s="1">
        <v>21</v>
      </c>
      <c r="B25" s="276" t="s">
        <v>271</v>
      </c>
      <c r="C25" s="2" t="s">
        <v>518</v>
      </c>
      <c r="D25" s="2" t="s">
        <v>163</v>
      </c>
      <c r="E25" s="61">
        <v>1735382</v>
      </c>
      <c r="F25" s="61">
        <v>50566113.560000002</v>
      </c>
      <c r="G25" s="61">
        <v>59977853.259999998</v>
      </c>
      <c r="H25" s="62">
        <v>34.561758310274051</v>
      </c>
    </row>
    <row r="26" spans="1:8" x14ac:dyDescent="0.2">
      <c r="A26" s="1">
        <v>22</v>
      </c>
      <c r="B26" s="276" t="s">
        <v>337</v>
      </c>
      <c r="C26" s="2" t="s">
        <v>386</v>
      </c>
      <c r="D26" s="2" t="s">
        <v>177</v>
      </c>
      <c r="E26" s="61">
        <v>28113</v>
      </c>
      <c r="F26" s="61">
        <v>49345424.530000001</v>
      </c>
      <c r="G26" s="61">
        <v>49893916.43</v>
      </c>
      <c r="H26" s="62">
        <v>1774.7631497883542</v>
      </c>
    </row>
    <row r="27" spans="1:8" x14ac:dyDescent="0.2">
      <c r="A27" s="1">
        <v>23</v>
      </c>
      <c r="B27" s="276" t="s">
        <v>316</v>
      </c>
      <c r="C27" s="2" t="s">
        <v>413</v>
      </c>
      <c r="D27" s="2" t="s">
        <v>155</v>
      </c>
      <c r="E27" s="61">
        <v>763876</v>
      </c>
      <c r="F27" s="61">
        <v>49208358.060000002</v>
      </c>
      <c r="G27" s="61">
        <v>60985032.159999996</v>
      </c>
      <c r="H27" s="62">
        <v>79.836298247359508</v>
      </c>
    </row>
    <row r="28" spans="1:8" x14ac:dyDescent="0.2">
      <c r="A28" s="1">
        <v>24</v>
      </c>
      <c r="B28" s="276" t="s">
        <v>306</v>
      </c>
      <c r="C28" s="2" t="s">
        <v>407</v>
      </c>
      <c r="D28" s="2" t="s">
        <v>175</v>
      </c>
      <c r="E28" s="61">
        <v>1164866</v>
      </c>
      <c r="F28" s="61">
        <v>48086670.299999997</v>
      </c>
      <c r="G28" s="61">
        <v>68665344.900000006</v>
      </c>
      <c r="H28" s="62">
        <v>58.94699038344325</v>
      </c>
    </row>
    <row r="29" spans="1:8" x14ac:dyDescent="0.2">
      <c r="A29" s="1">
        <v>25</v>
      </c>
      <c r="B29" s="276" t="s">
        <v>328</v>
      </c>
      <c r="C29" s="2" t="s">
        <v>519</v>
      </c>
      <c r="D29" s="2" t="s">
        <v>176</v>
      </c>
      <c r="E29" s="61">
        <v>190066</v>
      </c>
      <c r="F29" s="61">
        <v>47422658.299999997</v>
      </c>
      <c r="G29" s="61">
        <v>49523773</v>
      </c>
      <c r="H29" s="62">
        <v>260.56092620458156</v>
      </c>
    </row>
    <row r="30" spans="1:8" x14ac:dyDescent="0.2">
      <c r="A30" s="1">
        <v>26</v>
      </c>
      <c r="B30" s="276" t="s">
        <v>267</v>
      </c>
      <c r="C30" s="2" t="s">
        <v>424</v>
      </c>
      <c r="D30" s="2" t="s">
        <v>171</v>
      </c>
      <c r="E30" s="61">
        <v>1807990</v>
      </c>
      <c r="F30" s="61">
        <v>45913672.460000001</v>
      </c>
      <c r="G30" s="61">
        <v>56013217.659999996</v>
      </c>
      <c r="H30" s="62">
        <v>30.980933334808267</v>
      </c>
    </row>
    <row r="31" spans="1:8" x14ac:dyDescent="0.2">
      <c r="A31" s="1">
        <v>27</v>
      </c>
      <c r="B31" s="276" t="s">
        <v>323</v>
      </c>
      <c r="C31" s="2" t="s">
        <v>395</v>
      </c>
      <c r="D31" s="2" t="s">
        <v>178</v>
      </c>
      <c r="E31" s="61">
        <v>392125</v>
      </c>
      <c r="F31" s="61">
        <v>43299877.399999999</v>
      </c>
      <c r="G31" s="61">
        <v>48656426.399999999</v>
      </c>
      <c r="H31" s="62">
        <v>124.08396914249282</v>
      </c>
    </row>
    <row r="32" spans="1:8" x14ac:dyDescent="0.2">
      <c r="A32" s="1">
        <v>28</v>
      </c>
      <c r="B32" s="276" t="s">
        <v>322</v>
      </c>
      <c r="C32" s="2" t="s">
        <v>395</v>
      </c>
      <c r="D32" s="2" t="s">
        <v>181</v>
      </c>
      <c r="E32" s="61">
        <v>446838</v>
      </c>
      <c r="F32" s="61">
        <v>42300712.689999998</v>
      </c>
      <c r="G32" s="61">
        <v>48247703.590000004</v>
      </c>
      <c r="H32" s="62">
        <v>107.9758292490791</v>
      </c>
    </row>
    <row r="33" spans="1:8" x14ac:dyDescent="0.2">
      <c r="A33" s="1">
        <v>29</v>
      </c>
      <c r="B33" s="276" t="s">
        <v>319</v>
      </c>
      <c r="C33" s="2" t="s">
        <v>401</v>
      </c>
      <c r="D33" s="2" t="s">
        <v>179</v>
      </c>
      <c r="E33" s="61">
        <v>600881</v>
      </c>
      <c r="F33" s="61">
        <v>39717962.039999999</v>
      </c>
      <c r="G33" s="61">
        <v>47786684.939999998</v>
      </c>
      <c r="H33" s="62">
        <v>79.527701724634326</v>
      </c>
    </row>
    <row r="34" spans="1:8" x14ac:dyDescent="0.2">
      <c r="A34" s="1">
        <v>30</v>
      </c>
      <c r="B34" s="276" t="s">
        <v>295</v>
      </c>
      <c r="C34" s="2" t="s">
        <v>520</v>
      </c>
      <c r="D34" s="2" t="s">
        <v>174</v>
      </c>
      <c r="E34" s="61">
        <v>1138394</v>
      </c>
      <c r="F34" s="61">
        <v>39674147.049999997</v>
      </c>
      <c r="G34" s="61">
        <v>53780202.350000001</v>
      </c>
      <c r="H34" s="62">
        <v>47.242169538841566</v>
      </c>
    </row>
    <row r="35" spans="1:8" x14ac:dyDescent="0.2">
      <c r="A35" s="1">
        <v>31</v>
      </c>
      <c r="B35" s="276" t="s">
        <v>257</v>
      </c>
      <c r="C35" s="2" t="s">
        <v>412</v>
      </c>
      <c r="D35" s="2" t="s">
        <v>170</v>
      </c>
      <c r="E35" s="61">
        <v>3212113</v>
      </c>
      <c r="F35" s="61">
        <v>37942908.100000001</v>
      </c>
      <c r="G35" s="61">
        <v>52757730.399999999</v>
      </c>
      <c r="H35" s="62">
        <v>16.424618436524494</v>
      </c>
    </row>
    <row r="36" spans="1:8" x14ac:dyDescent="0.2">
      <c r="A36" s="1">
        <v>32</v>
      </c>
      <c r="B36" s="276" t="s">
        <v>320</v>
      </c>
      <c r="C36" s="2" t="s">
        <v>407</v>
      </c>
      <c r="D36" s="2" t="s">
        <v>185</v>
      </c>
      <c r="E36" s="61">
        <v>484458</v>
      </c>
      <c r="F36" s="61">
        <v>36824410.210000001</v>
      </c>
      <c r="G36" s="61">
        <v>43959313.009999998</v>
      </c>
      <c r="H36" s="62">
        <v>90.739162135830142</v>
      </c>
    </row>
    <row r="37" spans="1:8" x14ac:dyDescent="0.2">
      <c r="A37" s="1">
        <v>33</v>
      </c>
      <c r="B37" s="276" t="s">
        <v>318</v>
      </c>
      <c r="C37" s="2" t="s">
        <v>521</v>
      </c>
      <c r="D37" s="2" t="s">
        <v>182</v>
      </c>
      <c r="E37" s="61">
        <v>619543</v>
      </c>
      <c r="F37" s="61">
        <v>36724795.390000001</v>
      </c>
      <c r="G37" s="61">
        <v>44509120.689999998</v>
      </c>
      <c r="H37" s="62">
        <v>71.841858741039758</v>
      </c>
    </row>
    <row r="38" spans="1:8" x14ac:dyDescent="0.2">
      <c r="A38" s="1">
        <v>34</v>
      </c>
      <c r="B38" s="276" t="s">
        <v>293</v>
      </c>
      <c r="C38" s="2" t="s">
        <v>522</v>
      </c>
      <c r="D38" s="2" t="s">
        <v>180</v>
      </c>
      <c r="E38" s="61">
        <v>1289039</v>
      </c>
      <c r="F38" s="61">
        <v>36435873.369999997</v>
      </c>
      <c r="G38" s="61">
        <v>46033935.170000002</v>
      </c>
      <c r="H38" s="62">
        <v>35.711824987451891</v>
      </c>
    </row>
    <row r="39" spans="1:8" x14ac:dyDescent="0.2">
      <c r="A39" s="1">
        <v>35</v>
      </c>
      <c r="B39" s="276" t="s">
        <v>329</v>
      </c>
      <c r="C39" s="2" t="s">
        <v>383</v>
      </c>
      <c r="D39" s="2" t="s">
        <v>204</v>
      </c>
      <c r="E39" s="61">
        <v>126288</v>
      </c>
      <c r="F39" s="61">
        <v>36433097.939999998</v>
      </c>
      <c r="G39" s="61">
        <v>37653168.840000004</v>
      </c>
      <c r="H39" s="62">
        <v>298.15318034967697</v>
      </c>
    </row>
    <row r="40" spans="1:8" x14ac:dyDescent="0.2">
      <c r="A40" s="1">
        <v>36</v>
      </c>
      <c r="B40" s="276" t="s">
        <v>321</v>
      </c>
      <c r="C40" s="2" t="s">
        <v>402</v>
      </c>
      <c r="D40" s="2" t="s">
        <v>192</v>
      </c>
      <c r="E40" s="61">
        <v>459425</v>
      </c>
      <c r="F40" s="61">
        <v>33903815.549999997</v>
      </c>
      <c r="G40" s="61">
        <v>41377811.549999997</v>
      </c>
      <c r="H40" s="62">
        <v>90.064344669967895</v>
      </c>
    </row>
    <row r="41" spans="1:8" x14ac:dyDescent="0.2">
      <c r="A41" s="1">
        <v>37</v>
      </c>
      <c r="B41" s="276" t="s">
        <v>311</v>
      </c>
      <c r="C41" s="2" t="s">
        <v>523</v>
      </c>
      <c r="D41" s="2" t="s">
        <v>184</v>
      </c>
      <c r="E41" s="61">
        <v>1015170</v>
      </c>
      <c r="F41" s="61">
        <v>33420882.280000001</v>
      </c>
      <c r="G41" s="61">
        <v>51015871.579999998</v>
      </c>
      <c r="H41" s="62">
        <v>50.25352559669809</v>
      </c>
    </row>
    <row r="42" spans="1:8" x14ac:dyDescent="0.2">
      <c r="A42" s="1">
        <v>38</v>
      </c>
      <c r="B42" s="276" t="s">
        <v>339</v>
      </c>
      <c r="C42" s="2" t="s">
        <v>386</v>
      </c>
      <c r="D42" s="2" t="s">
        <v>187</v>
      </c>
      <c r="E42" s="61">
        <v>18900</v>
      </c>
      <c r="F42" s="61">
        <v>33214443.41</v>
      </c>
      <c r="G42" s="61">
        <v>33539423.710000001</v>
      </c>
      <c r="H42" s="62">
        <v>1774.5726830687831</v>
      </c>
    </row>
    <row r="43" spans="1:8" x14ac:dyDescent="0.2">
      <c r="A43" s="1">
        <v>39</v>
      </c>
      <c r="B43" s="276" t="s">
        <v>338</v>
      </c>
      <c r="C43" s="2" t="s">
        <v>378</v>
      </c>
      <c r="D43" s="2" t="s">
        <v>168</v>
      </c>
      <c r="E43" s="61">
        <v>18902</v>
      </c>
      <c r="F43" s="61">
        <v>33033193.530000001</v>
      </c>
      <c r="G43" s="61">
        <v>33550792.93</v>
      </c>
      <c r="H43" s="62">
        <v>1774.9863998518674</v>
      </c>
    </row>
    <row r="44" spans="1:8" x14ac:dyDescent="0.2">
      <c r="A44" s="1">
        <v>40</v>
      </c>
      <c r="B44" s="276" t="s">
        <v>314</v>
      </c>
      <c r="C44" s="2" t="s">
        <v>404</v>
      </c>
      <c r="D44" s="2" t="s">
        <v>193</v>
      </c>
      <c r="E44" s="61">
        <v>866332</v>
      </c>
      <c r="F44" s="61">
        <v>32047684.670000002</v>
      </c>
      <c r="G44" s="61">
        <v>49408702.969999999</v>
      </c>
      <c r="H44" s="62">
        <v>57.032065039730725</v>
      </c>
    </row>
    <row r="45" spans="1:8" x14ac:dyDescent="0.2">
      <c r="A45" s="1">
        <v>41</v>
      </c>
      <c r="B45" s="276" t="s">
        <v>315</v>
      </c>
      <c r="C45" s="2" t="s">
        <v>377</v>
      </c>
      <c r="D45" s="2" t="s">
        <v>240</v>
      </c>
      <c r="E45" s="61">
        <v>840599</v>
      </c>
      <c r="F45" s="61">
        <v>31310509.18</v>
      </c>
      <c r="G45" s="61">
        <v>41380498.979999997</v>
      </c>
      <c r="H45" s="62">
        <v>49.227394964781062</v>
      </c>
    </row>
    <row r="46" spans="1:8" x14ac:dyDescent="0.2">
      <c r="A46" s="1">
        <v>42</v>
      </c>
      <c r="B46" s="276" t="s">
        <v>342</v>
      </c>
      <c r="C46" s="2" t="s">
        <v>381</v>
      </c>
      <c r="D46" s="2" t="s">
        <v>241</v>
      </c>
      <c r="E46" s="61">
        <v>8383</v>
      </c>
      <c r="F46" s="61">
        <v>30330422.120000001</v>
      </c>
      <c r="G46" s="61">
        <v>30412275.920000002</v>
      </c>
      <c r="H46" s="62">
        <v>3627.8511177382802</v>
      </c>
    </row>
    <row r="47" spans="1:8" x14ac:dyDescent="0.2">
      <c r="A47" s="1">
        <v>43</v>
      </c>
      <c r="B47" s="276" t="s">
        <v>343</v>
      </c>
      <c r="C47" s="2" t="s">
        <v>392</v>
      </c>
      <c r="D47" s="2" t="s">
        <v>200</v>
      </c>
      <c r="E47" s="61">
        <v>4810</v>
      </c>
      <c r="F47" s="61">
        <v>30245769.129999999</v>
      </c>
      <c r="G47" s="61">
        <v>30377430.43</v>
      </c>
      <c r="H47" s="62">
        <v>6315.474101871102</v>
      </c>
    </row>
    <row r="48" spans="1:8" x14ac:dyDescent="0.2">
      <c r="A48" s="1">
        <v>44</v>
      </c>
      <c r="B48" s="276" t="s">
        <v>326</v>
      </c>
      <c r="C48" s="2" t="s">
        <v>524</v>
      </c>
      <c r="D48" s="2" t="s">
        <v>190</v>
      </c>
      <c r="E48" s="61">
        <v>256471</v>
      </c>
      <c r="F48" s="61">
        <v>30126471.890000001</v>
      </c>
      <c r="G48" s="61">
        <v>37033561.990000002</v>
      </c>
      <c r="H48" s="62">
        <v>144.39668418651621</v>
      </c>
    </row>
    <row r="49" spans="1:8" x14ac:dyDescent="0.2">
      <c r="A49" s="1">
        <v>45</v>
      </c>
      <c r="B49" s="276" t="s">
        <v>274</v>
      </c>
      <c r="C49" s="2" t="s">
        <v>525</v>
      </c>
      <c r="D49" s="2" t="s">
        <v>183</v>
      </c>
      <c r="E49" s="61">
        <v>1312277</v>
      </c>
      <c r="F49" s="61">
        <v>29966291.75</v>
      </c>
      <c r="G49" s="61">
        <v>36408811.049999997</v>
      </c>
      <c r="H49" s="62">
        <v>27.744760481209376</v>
      </c>
    </row>
    <row r="50" spans="1:8" x14ac:dyDescent="0.2">
      <c r="A50" s="1">
        <v>46</v>
      </c>
      <c r="B50" s="276" t="s">
        <v>317</v>
      </c>
      <c r="C50" s="2" t="s">
        <v>401</v>
      </c>
      <c r="D50" s="2" t="s">
        <v>189</v>
      </c>
      <c r="E50" s="61">
        <v>678504</v>
      </c>
      <c r="F50" s="61">
        <v>29199549.41</v>
      </c>
      <c r="G50" s="61">
        <v>40426842.710000001</v>
      </c>
      <c r="H50" s="62">
        <v>59.58232038425713</v>
      </c>
    </row>
    <row r="51" spans="1:8" x14ac:dyDescent="0.2">
      <c r="A51" s="1">
        <v>47</v>
      </c>
      <c r="B51" s="276" t="s">
        <v>273</v>
      </c>
      <c r="C51" s="2" t="s">
        <v>430</v>
      </c>
      <c r="D51" s="2" t="s">
        <v>186</v>
      </c>
      <c r="E51" s="61">
        <v>1361865</v>
      </c>
      <c r="F51" s="61">
        <v>28773030.989999998</v>
      </c>
      <c r="G51" s="61">
        <v>35349492.490000002</v>
      </c>
      <c r="H51" s="62">
        <v>25.956678885205218</v>
      </c>
    </row>
    <row r="52" spans="1:8" x14ac:dyDescent="0.2">
      <c r="A52" s="1">
        <v>48</v>
      </c>
      <c r="B52" s="276" t="s">
        <v>333</v>
      </c>
      <c r="C52" s="2" t="s">
        <v>526</v>
      </c>
      <c r="D52" s="2" t="s">
        <v>191</v>
      </c>
      <c r="E52" s="61">
        <v>91853</v>
      </c>
      <c r="F52" s="61">
        <v>27668220.359999999</v>
      </c>
      <c r="G52" s="61">
        <v>29966918.260000002</v>
      </c>
      <c r="H52" s="62">
        <v>326.2486610127051</v>
      </c>
    </row>
    <row r="53" spans="1:8" x14ac:dyDescent="0.2">
      <c r="A53" s="1">
        <v>49</v>
      </c>
      <c r="B53" s="276" t="s">
        <v>330</v>
      </c>
      <c r="C53" s="2" t="s">
        <v>527</v>
      </c>
      <c r="D53" s="2" t="s">
        <v>197</v>
      </c>
      <c r="E53" s="61">
        <v>115982</v>
      </c>
      <c r="F53" s="61">
        <v>27462758.359999999</v>
      </c>
      <c r="G53" s="61">
        <v>30798736.859999999</v>
      </c>
      <c r="H53" s="62">
        <v>265.54755789691501</v>
      </c>
    </row>
    <row r="54" spans="1:8" x14ac:dyDescent="0.2">
      <c r="A54" s="174">
        <v>50</v>
      </c>
      <c r="B54" s="276" t="s">
        <v>340</v>
      </c>
      <c r="C54" s="2" t="s">
        <v>378</v>
      </c>
      <c r="D54" s="180" t="s">
        <v>168</v>
      </c>
      <c r="E54" s="48">
        <v>15435</v>
      </c>
      <c r="F54" s="48">
        <v>26967526.07</v>
      </c>
      <c r="G54" s="48">
        <v>27385189.170000002</v>
      </c>
      <c r="H54" s="147">
        <v>1774.2267035957241</v>
      </c>
    </row>
    <row r="55" spans="1:8" ht="12" customHeight="1" x14ac:dyDescent="0.2">
      <c r="A55" s="552" t="s">
        <v>99</v>
      </c>
      <c r="B55" s="552"/>
      <c r="C55" s="552"/>
      <c r="D55" s="552"/>
      <c r="E55" s="77" t="s">
        <v>0</v>
      </c>
      <c r="F55" t="s">
        <v>0</v>
      </c>
      <c r="G55" t="s">
        <v>0</v>
      </c>
      <c r="H55" t="s">
        <v>84</v>
      </c>
    </row>
    <row r="56" spans="1:8" x14ac:dyDescent="0.2">
      <c r="A56" s="103" t="s">
        <v>100</v>
      </c>
      <c r="F56" t="s">
        <v>0</v>
      </c>
      <c r="G56" s="77"/>
    </row>
  </sheetData>
  <mergeCells count="2">
    <mergeCell ref="A1:H1"/>
    <mergeCell ref="A55:D55"/>
  </mergeCells>
  <phoneticPr fontId="0" type="noConversion"/>
  <printOptions horizontalCentered="1" verticalCentered="1"/>
  <pageMargins left="0.35433070866141736" right="0.35433070866141736" top="0.98425196850393704" bottom="0.98425196850393704" header="0.51181102362204722" footer="0.51181102362204722"/>
  <pageSetup paperSize="9" orientation="portrait" horizontalDpi="300" verticalDpi="300" r:id="rId1"/>
  <headerFooter alignWithMargins="0">
    <oddFooter>&amp;C 13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N56"/>
  <sheetViews>
    <sheetView workbookViewId="0">
      <selection activeCell="I1" sqref="I1"/>
    </sheetView>
  </sheetViews>
  <sheetFormatPr defaultRowHeight="12.75" x14ac:dyDescent="0.2"/>
  <cols>
    <col min="1" max="1" width="4.42578125" customWidth="1"/>
    <col min="2" max="2" width="6.5703125" customWidth="1"/>
    <col min="3" max="3" width="27.5703125" customWidth="1"/>
    <col min="4" max="4" width="21.5703125" customWidth="1"/>
    <col min="5" max="5" width="7.85546875" style="77" customWidth="1"/>
    <col min="6" max="8" width="9.7109375" customWidth="1"/>
  </cols>
  <sheetData>
    <row r="1" spans="1:14" x14ac:dyDescent="0.2">
      <c r="A1" s="520" t="s">
        <v>528</v>
      </c>
      <c r="B1" s="520"/>
      <c r="C1" s="520"/>
      <c r="D1" s="520"/>
      <c r="E1" s="520"/>
      <c r="F1" s="520"/>
      <c r="G1" s="520"/>
      <c r="H1" s="520"/>
      <c r="N1" s="120"/>
    </row>
    <row r="3" spans="1:14" x14ac:dyDescent="0.2">
      <c r="A3" s="38" t="s">
        <v>0</v>
      </c>
      <c r="B3" s="79"/>
      <c r="C3" s="79"/>
      <c r="D3" s="79"/>
      <c r="E3" s="80"/>
      <c r="F3" s="79"/>
      <c r="G3" s="79"/>
      <c r="H3" s="81"/>
    </row>
    <row r="4" spans="1:14" x14ac:dyDescent="0.2">
      <c r="A4" s="184" t="s">
        <v>79</v>
      </c>
      <c r="B4" s="33" t="s">
        <v>82</v>
      </c>
      <c r="C4" s="58" t="s">
        <v>80</v>
      </c>
      <c r="D4" s="58" t="s">
        <v>83</v>
      </c>
      <c r="E4" s="183" t="s">
        <v>2</v>
      </c>
      <c r="F4" s="144" t="s">
        <v>26</v>
      </c>
      <c r="G4" s="144" t="s">
        <v>28</v>
      </c>
      <c r="H4" s="139" t="s">
        <v>29</v>
      </c>
    </row>
    <row r="5" spans="1:14" x14ac:dyDescent="0.2">
      <c r="A5" s="1">
        <v>1</v>
      </c>
      <c r="B5" s="266" t="s">
        <v>254</v>
      </c>
      <c r="C5" s="4" t="s">
        <v>397</v>
      </c>
      <c r="D5" s="4" t="s">
        <v>172</v>
      </c>
      <c r="E5" s="39">
        <v>4777732</v>
      </c>
      <c r="F5" s="39">
        <v>59946978.75</v>
      </c>
      <c r="G5" s="39">
        <v>80034275.950000003</v>
      </c>
      <c r="H5" s="62">
        <v>16.751520585499563</v>
      </c>
    </row>
    <row r="6" spans="1:14" x14ac:dyDescent="0.2">
      <c r="A6" s="1">
        <v>2</v>
      </c>
      <c r="B6" s="266" t="s">
        <v>261</v>
      </c>
      <c r="C6" s="4" t="s">
        <v>384</v>
      </c>
      <c r="D6" s="4" t="s">
        <v>160</v>
      </c>
      <c r="E6" s="39">
        <v>3420617</v>
      </c>
      <c r="F6" s="39">
        <v>111014624.05</v>
      </c>
      <c r="G6" s="39">
        <v>156696947.25</v>
      </c>
      <c r="H6" s="62">
        <v>45.809556360738426</v>
      </c>
    </row>
    <row r="7" spans="1:14" x14ac:dyDescent="0.2">
      <c r="A7" s="1">
        <v>3</v>
      </c>
      <c r="B7" s="266" t="s">
        <v>255</v>
      </c>
      <c r="C7" s="4" t="s">
        <v>384</v>
      </c>
      <c r="D7" s="4" t="s">
        <v>165</v>
      </c>
      <c r="E7" s="39">
        <v>3313401</v>
      </c>
      <c r="F7" s="39">
        <v>84066098.469999999</v>
      </c>
      <c r="G7" s="39">
        <v>99907741.170000002</v>
      </c>
      <c r="H7" s="62">
        <v>30.152626008744491</v>
      </c>
    </row>
    <row r="8" spans="1:14" x14ac:dyDescent="0.2">
      <c r="A8" s="1">
        <v>4</v>
      </c>
      <c r="B8" s="266" t="s">
        <v>257</v>
      </c>
      <c r="C8" s="4" t="s">
        <v>412</v>
      </c>
      <c r="D8" s="4" t="s">
        <v>170</v>
      </c>
      <c r="E8" s="39">
        <v>3212113</v>
      </c>
      <c r="F8" s="39">
        <v>37942908.100000001</v>
      </c>
      <c r="G8" s="39">
        <v>52757730.399999999</v>
      </c>
      <c r="H8" s="62">
        <v>16.424618436524494</v>
      </c>
    </row>
    <row r="9" spans="1:14" x14ac:dyDescent="0.2">
      <c r="A9" s="1">
        <v>5</v>
      </c>
      <c r="B9" s="266" t="s">
        <v>259</v>
      </c>
      <c r="C9" s="4" t="s">
        <v>514</v>
      </c>
      <c r="D9" s="4" t="s">
        <v>155</v>
      </c>
      <c r="E9" s="39">
        <v>3204250</v>
      </c>
      <c r="F9" s="39">
        <v>112217239.91</v>
      </c>
      <c r="G9" s="39">
        <v>140299791.21000001</v>
      </c>
      <c r="H9" s="62">
        <v>43.78553209331357</v>
      </c>
    </row>
    <row r="10" spans="1:14" x14ac:dyDescent="0.2">
      <c r="A10" s="1">
        <v>6</v>
      </c>
      <c r="B10" s="266" t="s">
        <v>265</v>
      </c>
      <c r="C10" s="4" t="s">
        <v>413</v>
      </c>
      <c r="D10" s="4" t="s">
        <v>158</v>
      </c>
      <c r="E10" s="39">
        <v>2947751</v>
      </c>
      <c r="F10" s="39">
        <v>86290107.700000003</v>
      </c>
      <c r="G10" s="39">
        <v>129200922.5</v>
      </c>
      <c r="H10" s="62">
        <v>43.830337942383871</v>
      </c>
    </row>
    <row r="11" spans="1:14" x14ac:dyDescent="0.2">
      <c r="A11" s="1">
        <v>7</v>
      </c>
      <c r="B11" s="266" t="s">
        <v>258</v>
      </c>
      <c r="C11" s="4" t="s">
        <v>529</v>
      </c>
      <c r="D11" s="4" t="s">
        <v>208</v>
      </c>
      <c r="E11" s="39">
        <v>2815649</v>
      </c>
      <c r="F11" s="39">
        <v>11208602.02</v>
      </c>
      <c r="G11" s="39">
        <v>24450781.52</v>
      </c>
      <c r="H11" s="62">
        <v>8.6838883397753062</v>
      </c>
    </row>
    <row r="12" spans="1:14" x14ac:dyDescent="0.2">
      <c r="A12" s="1">
        <v>8</v>
      </c>
      <c r="B12" s="266" t="s">
        <v>262</v>
      </c>
      <c r="C12" s="4" t="s">
        <v>514</v>
      </c>
      <c r="D12" s="4" t="s">
        <v>159</v>
      </c>
      <c r="E12" s="39">
        <v>2767835</v>
      </c>
      <c r="F12" s="39">
        <v>69108380.819999993</v>
      </c>
      <c r="G12" s="39">
        <v>93355947.019999996</v>
      </c>
      <c r="H12" s="62">
        <v>33.728870044637773</v>
      </c>
    </row>
    <row r="13" spans="1:14" x14ac:dyDescent="0.2">
      <c r="A13" s="1">
        <v>9</v>
      </c>
      <c r="B13" s="266" t="s">
        <v>264</v>
      </c>
      <c r="C13" s="4" t="s">
        <v>422</v>
      </c>
      <c r="D13" s="4" t="s">
        <v>198</v>
      </c>
      <c r="E13" s="39">
        <v>2439603</v>
      </c>
      <c r="F13" s="39">
        <v>23062874.98</v>
      </c>
      <c r="G13" s="39">
        <v>33955398.380000003</v>
      </c>
      <c r="H13" s="62">
        <v>13.918411471046724</v>
      </c>
    </row>
    <row r="14" spans="1:14" x14ac:dyDescent="0.2">
      <c r="A14" s="1">
        <v>10</v>
      </c>
      <c r="B14" s="266" t="s">
        <v>256</v>
      </c>
      <c r="C14" s="4" t="s">
        <v>417</v>
      </c>
      <c r="D14" s="4" t="s">
        <v>209</v>
      </c>
      <c r="E14" s="39">
        <v>2268869</v>
      </c>
      <c r="F14" s="39">
        <v>9266214.2699999996</v>
      </c>
      <c r="G14" s="39">
        <v>20480578.170000002</v>
      </c>
      <c r="H14" s="62">
        <v>9.0267786152483911</v>
      </c>
    </row>
    <row r="15" spans="1:14" x14ac:dyDescent="0.2">
      <c r="A15" s="1">
        <v>11</v>
      </c>
      <c r="B15" s="266" t="s">
        <v>272</v>
      </c>
      <c r="C15" s="4" t="s">
        <v>398</v>
      </c>
      <c r="D15" s="4" t="s">
        <v>156</v>
      </c>
      <c r="E15" s="39">
        <v>1959807</v>
      </c>
      <c r="F15" s="39">
        <v>129001764.39</v>
      </c>
      <c r="G15" s="39">
        <v>144207429.49000001</v>
      </c>
      <c r="H15" s="62">
        <v>73.582464747804252</v>
      </c>
    </row>
    <row r="16" spans="1:14" x14ac:dyDescent="0.2">
      <c r="A16" s="1">
        <v>12</v>
      </c>
      <c r="B16" s="266" t="s">
        <v>267</v>
      </c>
      <c r="C16" s="4" t="s">
        <v>424</v>
      </c>
      <c r="D16" s="4" t="s">
        <v>171</v>
      </c>
      <c r="E16" s="39">
        <v>1807990</v>
      </c>
      <c r="F16" s="39">
        <v>45913672.460000001</v>
      </c>
      <c r="G16" s="39">
        <v>56013217.659999996</v>
      </c>
      <c r="H16" s="62">
        <v>30.980933334808267</v>
      </c>
    </row>
    <row r="17" spans="1:8" x14ac:dyDescent="0.2">
      <c r="A17" s="1">
        <v>13</v>
      </c>
      <c r="B17" s="266" t="s">
        <v>271</v>
      </c>
      <c r="C17" s="4" t="s">
        <v>518</v>
      </c>
      <c r="D17" s="4" t="s">
        <v>163</v>
      </c>
      <c r="E17" s="39">
        <v>1735382</v>
      </c>
      <c r="F17" s="39">
        <v>50566113.560000002</v>
      </c>
      <c r="G17" s="39">
        <v>59977853.259999998</v>
      </c>
      <c r="H17" s="62">
        <v>34.561758310274051</v>
      </c>
    </row>
    <row r="18" spans="1:8" x14ac:dyDescent="0.2">
      <c r="A18" s="1">
        <v>14</v>
      </c>
      <c r="B18" s="266" t="s">
        <v>260</v>
      </c>
      <c r="C18" s="4" t="s">
        <v>425</v>
      </c>
      <c r="D18" s="4" t="s">
        <v>210</v>
      </c>
      <c r="E18" s="39">
        <v>1604074</v>
      </c>
      <c r="F18" s="39">
        <v>9490268.3399999999</v>
      </c>
      <c r="G18" s="39">
        <v>17369468.539999999</v>
      </c>
      <c r="H18" s="62">
        <v>10.82834616108733</v>
      </c>
    </row>
    <row r="19" spans="1:8" x14ac:dyDescent="0.2">
      <c r="A19" s="1">
        <v>15</v>
      </c>
      <c r="B19" s="266" t="s">
        <v>268</v>
      </c>
      <c r="C19" s="4" t="s">
        <v>530</v>
      </c>
      <c r="D19" s="4" t="s">
        <v>166</v>
      </c>
      <c r="E19" s="39">
        <v>1595565</v>
      </c>
      <c r="F19" s="39">
        <v>5166513.6399999997</v>
      </c>
      <c r="G19" s="39">
        <v>12201311.84</v>
      </c>
      <c r="H19" s="62">
        <v>7.6470164737882822</v>
      </c>
    </row>
    <row r="20" spans="1:8" x14ac:dyDescent="0.2">
      <c r="A20" s="1">
        <v>16</v>
      </c>
      <c r="B20" s="266" t="s">
        <v>269</v>
      </c>
      <c r="C20" s="4" t="s">
        <v>531</v>
      </c>
      <c r="D20" s="4" t="s">
        <v>201</v>
      </c>
      <c r="E20" s="39">
        <v>1552793</v>
      </c>
      <c r="F20" s="39">
        <v>4837747.51</v>
      </c>
      <c r="G20" s="39">
        <v>12425734.310000001</v>
      </c>
      <c r="H20" s="62">
        <v>8.0021833624958383</v>
      </c>
    </row>
    <row r="21" spans="1:8" x14ac:dyDescent="0.2">
      <c r="A21" s="1">
        <v>17</v>
      </c>
      <c r="B21" s="266" t="s">
        <v>284</v>
      </c>
      <c r="C21" s="4" t="s">
        <v>413</v>
      </c>
      <c r="D21" s="4" t="s">
        <v>159</v>
      </c>
      <c r="E21" s="39">
        <v>1547703</v>
      </c>
      <c r="F21" s="39">
        <v>65950267.969999999</v>
      </c>
      <c r="G21" s="39">
        <v>89606320.670000002</v>
      </c>
      <c r="H21" s="62">
        <v>57.896328087494823</v>
      </c>
    </row>
    <row r="22" spans="1:8" x14ac:dyDescent="0.2">
      <c r="A22" s="1">
        <v>18</v>
      </c>
      <c r="B22" s="266" t="s">
        <v>286</v>
      </c>
      <c r="C22" s="4" t="s">
        <v>401</v>
      </c>
      <c r="D22" s="4" t="s">
        <v>162</v>
      </c>
      <c r="E22" s="39">
        <v>1486609</v>
      </c>
      <c r="F22" s="39">
        <v>96483144.519999996</v>
      </c>
      <c r="G22" s="39">
        <v>116941079.92</v>
      </c>
      <c r="H22" s="62">
        <v>78.662970505358174</v>
      </c>
    </row>
    <row r="23" spans="1:8" x14ac:dyDescent="0.2">
      <c r="A23" s="1">
        <v>19</v>
      </c>
      <c r="B23" s="266" t="s">
        <v>266</v>
      </c>
      <c r="C23" s="4" t="s">
        <v>532</v>
      </c>
      <c r="D23" s="4" t="s">
        <v>211</v>
      </c>
      <c r="E23" s="39">
        <v>1415836</v>
      </c>
      <c r="F23" s="39">
        <v>3733232.92</v>
      </c>
      <c r="G23" s="39">
        <v>10711877.720000001</v>
      </c>
      <c r="H23" s="62">
        <v>7.5657616560110075</v>
      </c>
    </row>
    <row r="24" spans="1:8" x14ac:dyDescent="0.2">
      <c r="A24" s="1">
        <v>20</v>
      </c>
      <c r="B24" s="266" t="s">
        <v>263</v>
      </c>
      <c r="C24" s="4" t="s">
        <v>533</v>
      </c>
      <c r="D24" s="4" t="s">
        <v>212</v>
      </c>
      <c r="E24" s="39">
        <v>1372243</v>
      </c>
      <c r="F24" s="39">
        <v>5063530.03</v>
      </c>
      <c r="G24" s="39">
        <v>12155977.73</v>
      </c>
      <c r="H24" s="62">
        <v>8.8584731202855469</v>
      </c>
    </row>
    <row r="25" spans="1:8" x14ac:dyDescent="0.2">
      <c r="A25" s="1">
        <v>21</v>
      </c>
      <c r="B25" s="266" t="s">
        <v>273</v>
      </c>
      <c r="C25" s="4" t="s">
        <v>430</v>
      </c>
      <c r="D25" s="4" t="s">
        <v>186</v>
      </c>
      <c r="E25" s="39">
        <v>1361865</v>
      </c>
      <c r="F25" s="39">
        <v>28773030.989999998</v>
      </c>
      <c r="G25" s="39">
        <v>35349492.490000002</v>
      </c>
      <c r="H25" s="62">
        <v>25.956678885205218</v>
      </c>
    </row>
    <row r="26" spans="1:8" x14ac:dyDescent="0.2">
      <c r="A26" s="1">
        <v>22</v>
      </c>
      <c r="B26" s="266" t="s">
        <v>275</v>
      </c>
      <c r="C26" s="4" t="s">
        <v>428</v>
      </c>
      <c r="D26" s="4" t="s">
        <v>214</v>
      </c>
      <c r="E26" s="39">
        <v>1341230</v>
      </c>
      <c r="F26" s="39">
        <v>6381686.4100000001</v>
      </c>
      <c r="G26" s="39">
        <v>12753958.109999999</v>
      </c>
      <c r="H26" s="62">
        <v>9.5091506378473483</v>
      </c>
    </row>
    <row r="27" spans="1:8" x14ac:dyDescent="0.2">
      <c r="A27" s="1">
        <v>23</v>
      </c>
      <c r="B27" s="266" t="s">
        <v>296</v>
      </c>
      <c r="C27" s="4" t="s">
        <v>514</v>
      </c>
      <c r="D27" s="4" t="s">
        <v>161</v>
      </c>
      <c r="E27" s="39">
        <v>1331465</v>
      </c>
      <c r="F27" s="39">
        <v>61065214.560000002</v>
      </c>
      <c r="G27" s="39">
        <v>76811481.859999999</v>
      </c>
      <c r="H27" s="62">
        <v>57.689448735039974</v>
      </c>
    </row>
    <row r="28" spans="1:8" x14ac:dyDescent="0.2">
      <c r="A28" s="1">
        <v>24</v>
      </c>
      <c r="B28" s="266" t="s">
        <v>274</v>
      </c>
      <c r="C28" s="4" t="s">
        <v>525</v>
      </c>
      <c r="D28" s="4" t="s">
        <v>183</v>
      </c>
      <c r="E28" s="39">
        <v>1312277</v>
      </c>
      <c r="F28" s="39">
        <v>29966291.75</v>
      </c>
      <c r="G28" s="39">
        <v>36408811.049999997</v>
      </c>
      <c r="H28" s="62">
        <v>27.744760481209376</v>
      </c>
    </row>
    <row r="29" spans="1:8" x14ac:dyDescent="0.2">
      <c r="A29" s="1">
        <v>25</v>
      </c>
      <c r="B29" s="266" t="s">
        <v>293</v>
      </c>
      <c r="C29" s="4" t="s">
        <v>522</v>
      </c>
      <c r="D29" s="4" t="s">
        <v>180</v>
      </c>
      <c r="E29" s="39">
        <v>1289039</v>
      </c>
      <c r="F29" s="39">
        <v>36435873.369999997</v>
      </c>
      <c r="G29" s="39">
        <v>46033935.170000002</v>
      </c>
      <c r="H29" s="62">
        <v>35.711824987451891</v>
      </c>
    </row>
    <row r="30" spans="1:8" x14ac:dyDescent="0.2">
      <c r="A30" s="1">
        <v>26</v>
      </c>
      <c r="B30" s="266" t="s">
        <v>283</v>
      </c>
      <c r="C30" s="4" t="s">
        <v>534</v>
      </c>
      <c r="D30" s="4" t="s">
        <v>196</v>
      </c>
      <c r="E30" s="39">
        <v>1270782</v>
      </c>
      <c r="F30" s="39">
        <v>15124350.970000001</v>
      </c>
      <c r="G30" s="39">
        <v>21060261.469999999</v>
      </c>
      <c r="H30" s="62">
        <v>16.572678453109972</v>
      </c>
    </row>
    <row r="31" spans="1:8" x14ac:dyDescent="0.2">
      <c r="A31" s="1">
        <v>27</v>
      </c>
      <c r="B31" s="266" t="s">
        <v>280</v>
      </c>
      <c r="C31" s="4" t="s">
        <v>431</v>
      </c>
      <c r="D31" s="4" t="s">
        <v>213</v>
      </c>
      <c r="E31" s="39">
        <v>1264229</v>
      </c>
      <c r="F31" s="39">
        <v>6474311.0899999999</v>
      </c>
      <c r="G31" s="39">
        <v>12139465.289999999</v>
      </c>
      <c r="H31" s="62">
        <v>9.6022676983362967</v>
      </c>
    </row>
    <row r="32" spans="1:8" x14ac:dyDescent="0.2">
      <c r="A32" s="1">
        <v>28</v>
      </c>
      <c r="B32" s="266" t="s">
        <v>270</v>
      </c>
      <c r="C32" s="4" t="s">
        <v>420</v>
      </c>
      <c r="D32" s="4" t="s">
        <v>215</v>
      </c>
      <c r="E32" s="39">
        <v>1243245</v>
      </c>
      <c r="F32" s="39">
        <v>12184282.73</v>
      </c>
      <c r="G32" s="39">
        <v>17795077.030000001</v>
      </c>
      <c r="H32" s="62">
        <v>14.313411298657948</v>
      </c>
    </row>
    <row r="33" spans="1:8" x14ac:dyDescent="0.2">
      <c r="A33" s="1">
        <v>29</v>
      </c>
      <c r="B33" s="266" t="s">
        <v>302</v>
      </c>
      <c r="C33" s="4" t="s">
        <v>406</v>
      </c>
      <c r="D33" s="4" t="s">
        <v>166</v>
      </c>
      <c r="E33" s="39">
        <v>1242037</v>
      </c>
      <c r="F33" s="39">
        <v>72253440.109999999</v>
      </c>
      <c r="G33" s="39">
        <v>88511025.010000005</v>
      </c>
      <c r="H33" s="62">
        <v>71.262792501350603</v>
      </c>
    </row>
    <row r="34" spans="1:8" x14ac:dyDescent="0.2">
      <c r="A34" s="1">
        <v>30</v>
      </c>
      <c r="B34" s="266" t="s">
        <v>306</v>
      </c>
      <c r="C34" s="4" t="s">
        <v>407</v>
      </c>
      <c r="D34" s="4" t="s">
        <v>175</v>
      </c>
      <c r="E34" s="39">
        <v>1164866</v>
      </c>
      <c r="F34" s="39">
        <v>48086670.299999997</v>
      </c>
      <c r="G34" s="39">
        <v>68665344.900000006</v>
      </c>
      <c r="H34" s="62">
        <v>58.94699038344325</v>
      </c>
    </row>
    <row r="35" spans="1:8" x14ac:dyDescent="0.2">
      <c r="A35" s="1">
        <v>31</v>
      </c>
      <c r="B35" s="266" t="s">
        <v>277</v>
      </c>
      <c r="C35" s="4" t="s">
        <v>430</v>
      </c>
      <c r="D35" s="4" t="s">
        <v>206</v>
      </c>
      <c r="E35" s="39">
        <v>1148012</v>
      </c>
      <c r="F35" s="39">
        <v>13027432.359999999</v>
      </c>
      <c r="G35" s="39">
        <v>18697563.260000002</v>
      </c>
      <c r="H35" s="62">
        <v>16.286905764051248</v>
      </c>
    </row>
    <row r="36" spans="1:8" x14ac:dyDescent="0.2">
      <c r="A36" s="1">
        <v>32</v>
      </c>
      <c r="B36" s="266" t="s">
        <v>295</v>
      </c>
      <c r="C36" s="4" t="s">
        <v>520</v>
      </c>
      <c r="D36" s="4" t="s">
        <v>174</v>
      </c>
      <c r="E36" s="39">
        <v>1138394</v>
      </c>
      <c r="F36" s="39">
        <v>39674147.049999997</v>
      </c>
      <c r="G36" s="39">
        <v>53780202.350000001</v>
      </c>
      <c r="H36" s="62">
        <v>47.242169538841566</v>
      </c>
    </row>
    <row r="37" spans="1:8" x14ac:dyDescent="0.2">
      <c r="A37" s="1">
        <v>33</v>
      </c>
      <c r="B37" s="266" t="s">
        <v>285</v>
      </c>
      <c r="C37" s="4" t="s">
        <v>514</v>
      </c>
      <c r="D37" s="4" t="s">
        <v>158</v>
      </c>
      <c r="E37" s="39">
        <v>1137097</v>
      </c>
      <c r="F37" s="39">
        <v>22013463.780000001</v>
      </c>
      <c r="G37" s="39">
        <v>27620135.18</v>
      </c>
      <c r="H37" s="62">
        <v>24.290043136161646</v>
      </c>
    </row>
    <row r="38" spans="1:8" x14ac:dyDescent="0.2">
      <c r="A38" s="1">
        <v>34</v>
      </c>
      <c r="B38" s="266" t="s">
        <v>288</v>
      </c>
      <c r="C38" s="4" t="s">
        <v>535</v>
      </c>
      <c r="D38" s="4" t="s">
        <v>216</v>
      </c>
      <c r="E38" s="39">
        <v>1109420</v>
      </c>
      <c r="F38" s="39">
        <v>11802277.529999999</v>
      </c>
      <c r="G38" s="39">
        <v>16498212.630000001</v>
      </c>
      <c r="H38" s="62">
        <v>14.871025067152207</v>
      </c>
    </row>
    <row r="39" spans="1:8" x14ac:dyDescent="0.2">
      <c r="A39" s="1">
        <v>35</v>
      </c>
      <c r="B39" s="266" t="s">
        <v>304</v>
      </c>
      <c r="C39" s="4" t="s">
        <v>536</v>
      </c>
      <c r="D39" s="4" t="s">
        <v>196</v>
      </c>
      <c r="E39" s="39">
        <v>1082947</v>
      </c>
      <c r="F39" s="39">
        <v>4985251.43</v>
      </c>
      <c r="G39" s="39">
        <v>9178031.1300000008</v>
      </c>
      <c r="H39" s="62">
        <v>8.475051068981216</v>
      </c>
    </row>
    <row r="40" spans="1:8" x14ac:dyDescent="0.2">
      <c r="A40" s="1">
        <v>36</v>
      </c>
      <c r="B40" s="266" t="s">
        <v>290</v>
      </c>
      <c r="C40" s="4" t="s">
        <v>537</v>
      </c>
      <c r="D40" s="4" t="s">
        <v>202</v>
      </c>
      <c r="E40" s="39">
        <v>1071214</v>
      </c>
      <c r="F40" s="39">
        <v>16510064.890000001</v>
      </c>
      <c r="G40" s="39">
        <v>21529570.59</v>
      </c>
      <c r="H40" s="62">
        <v>20.098290901724585</v>
      </c>
    </row>
    <row r="41" spans="1:8" x14ac:dyDescent="0.2">
      <c r="A41" s="1">
        <v>37</v>
      </c>
      <c r="B41" s="266" t="s">
        <v>310</v>
      </c>
      <c r="C41" s="4" t="s">
        <v>423</v>
      </c>
      <c r="D41" s="4" t="s">
        <v>205</v>
      </c>
      <c r="E41" s="39">
        <v>1042606</v>
      </c>
      <c r="F41" s="39">
        <v>17879691.93</v>
      </c>
      <c r="G41" s="39">
        <v>22125836.129999999</v>
      </c>
      <c r="H41" s="62">
        <v>21.221665835416253</v>
      </c>
    </row>
    <row r="42" spans="1:8" x14ac:dyDescent="0.2">
      <c r="A42" s="1">
        <v>38</v>
      </c>
      <c r="B42" s="266" t="s">
        <v>278</v>
      </c>
      <c r="C42" s="4" t="s">
        <v>416</v>
      </c>
      <c r="D42" s="4" t="s">
        <v>196</v>
      </c>
      <c r="E42" s="39">
        <v>1016266</v>
      </c>
      <c r="F42" s="39">
        <v>8171905.2999999998</v>
      </c>
      <c r="G42" s="39">
        <v>13326826.9</v>
      </c>
      <c r="H42" s="62">
        <v>13.113522345527647</v>
      </c>
    </row>
    <row r="43" spans="1:8" x14ac:dyDescent="0.2">
      <c r="A43" s="1">
        <v>39</v>
      </c>
      <c r="B43" s="266" t="s">
        <v>311</v>
      </c>
      <c r="C43" s="4" t="s">
        <v>523</v>
      </c>
      <c r="D43" s="4" t="s">
        <v>184</v>
      </c>
      <c r="E43" s="39">
        <v>1015170</v>
      </c>
      <c r="F43" s="39">
        <v>33420882.280000001</v>
      </c>
      <c r="G43" s="39">
        <v>51015871.579999998</v>
      </c>
      <c r="H43" s="62">
        <v>50.25352559669809</v>
      </c>
    </row>
    <row r="44" spans="1:8" x14ac:dyDescent="0.2">
      <c r="A44" s="1">
        <v>40</v>
      </c>
      <c r="B44" s="266" t="s">
        <v>291</v>
      </c>
      <c r="C44" s="4" t="s">
        <v>414</v>
      </c>
      <c r="D44" s="4" t="s">
        <v>217</v>
      </c>
      <c r="E44" s="39">
        <v>977577</v>
      </c>
      <c r="F44" s="39">
        <v>9150537.3499999996</v>
      </c>
      <c r="G44" s="39">
        <v>13487279.25</v>
      </c>
      <c r="H44" s="62">
        <v>13.796641338738533</v>
      </c>
    </row>
    <row r="45" spans="1:8" x14ac:dyDescent="0.2">
      <c r="A45" s="1">
        <v>41</v>
      </c>
      <c r="B45" s="266" t="s">
        <v>313</v>
      </c>
      <c r="C45" s="4" t="s">
        <v>404</v>
      </c>
      <c r="D45" s="4" t="s">
        <v>203</v>
      </c>
      <c r="E45" s="39">
        <v>943886</v>
      </c>
      <c r="F45" s="39">
        <v>21383402.52</v>
      </c>
      <c r="G45" s="39">
        <v>41560578.32</v>
      </c>
      <c r="H45" s="62">
        <v>44.031353701612268</v>
      </c>
    </row>
    <row r="46" spans="1:8" x14ac:dyDescent="0.2">
      <c r="A46" s="1">
        <v>42</v>
      </c>
      <c r="B46" s="266" t="s">
        <v>289</v>
      </c>
      <c r="C46" s="4" t="s">
        <v>416</v>
      </c>
      <c r="D46" s="4" t="s">
        <v>199</v>
      </c>
      <c r="E46" s="39">
        <v>935965</v>
      </c>
      <c r="F46" s="39">
        <v>19288456.27</v>
      </c>
      <c r="G46" s="39">
        <v>23954589.07</v>
      </c>
      <c r="H46" s="62">
        <v>25.593466710827862</v>
      </c>
    </row>
    <row r="47" spans="1:8" x14ac:dyDescent="0.2">
      <c r="A47" s="1">
        <v>43</v>
      </c>
      <c r="B47" s="266" t="s">
        <v>308</v>
      </c>
      <c r="C47" s="4" t="s">
        <v>534</v>
      </c>
      <c r="D47" s="4" t="s">
        <v>207</v>
      </c>
      <c r="E47" s="39">
        <v>923208</v>
      </c>
      <c r="F47" s="39">
        <v>8127119.25</v>
      </c>
      <c r="G47" s="39">
        <v>12506523.65</v>
      </c>
      <c r="H47" s="62">
        <v>13.546810307103058</v>
      </c>
    </row>
    <row r="48" spans="1:8" x14ac:dyDescent="0.2">
      <c r="A48" s="1">
        <v>44</v>
      </c>
      <c r="B48" s="266" t="s">
        <v>309</v>
      </c>
      <c r="C48" s="4" t="s">
        <v>538</v>
      </c>
      <c r="D48" s="4" t="s">
        <v>218</v>
      </c>
      <c r="E48" s="39">
        <v>920289</v>
      </c>
      <c r="F48" s="39">
        <v>7773195.6299999999</v>
      </c>
      <c r="G48" s="39">
        <v>11582744.630000001</v>
      </c>
      <c r="H48" s="62">
        <v>12.585986173908415</v>
      </c>
    </row>
    <row r="49" spans="1:8" x14ac:dyDescent="0.2">
      <c r="A49" s="1">
        <v>45</v>
      </c>
      <c r="B49" s="266" t="s">
        <v>305</v>
      </c>
      <c r="C49" s="4" t="s">
        <v>539</v>
      </c>
      <c r="D49" s="4" t="s">
        <v>223</v>
      </c>
      <c r="E49" s="39">
        <v>913184</v>
      </c>
      <c r="F49" s="39">
        <v>5801350.5899999999</v>
      </c>
      <c r="G49" s="39">
        <v>10045919.289999999</v>
      </c>
      <c r="H49" s="62">
        <v>11.000980404825313</v>
      </c>
    </row>
    <row r="50" spans="1:8" x14ac:dyDescent="0.2">
      <c r="A50" s="1">
        <v>46</v>
      </c>
      <c r="B50" s="266" t="s">
        <v>307</v>
      </c>
      <c r="C50" s="4" t="s">
        <v>520</v>
      </c>
      <c r="D50" s="4" t="s">
        <v>194</v>
      </c>
      <c r="E50" s="39">
        <v>913109</v>
      </c>
      <c r="F50" s="39">
        <v>22251523.129999999</v>
      </c>
      <c r="G50" s="39">
        <v>33674077.530000001</v>
      </c>
      <c r="H50" s="62">
        <v>36.878486062452566</v>
      </c>
    </row>
    <row r="51" spans="1:8" x14ac:dyDescent="0.2">
      <c r="A51" s="1">
        <v>47</v>
      </c>
      <c r="B51" s="266" t="s">
        <v>294</v>
      </c>
      <c r="C51" s="4" t="s">
        <v>413</v>
      </c>
      <c r="D51" s="4" t="s">
        <v>188</v>
      </c>
      <c r="E51" s="39">
        <v>910871</v>
      </c>
      <c r="F51" s="39">
        <v>24765636.489999998</v>
      </c>
      <c r="G51" s="39">
        <v>29365200.789999999</v>
      </c>
      <c r="H51" s="62">
        <v>32.238594477154287</v>
      </c>
    </row>
    <row r="52" spans="1:8" x14ac:dyDescent="0.2">
      <c r="A52" s="1">
        <v>48</v>
      </c>
      <c r="B52" s="266" t="s">
        <v>300</v>
      </c>
      <c r="C52" s="4" t="s">
        <v>428</v>
      </c>
      <c r="D52" s="4" t="s">
        <v>226</v>
      </c>
      <c r="E52" s="39">
        <v>908385</v>
      </c>
      <c r="F52" s="39">
        <v>6309375.4199999999</v>
      </c>
      <c r="G52" s="39">
        <v>10578999.720000001</v>
      </c>
      <c r="H52" s="62">
        <v>11.645942766558234</v>
      </c>
    </row>
    <row r="53" spans="1:8" x14ac:dyDescent="0.2">
      <c r="A53" s="1">
        <v>49</v>
      </c>
      <c r="B53" s="266" t="s">
        <v>298</v>
      </c>
      <c r="C53" s="4" t="s">
        <v>415</v>
      </c>
      <c r="D53" s="4" t="s">
        <v>219</v>
      </c>
      <c r="E53" s="39">
        <v>906483</v>
      </c>
      <c r="F53" s="39">
        <v>8363322.7400000002</v>
      </c>
      <c r="G53" s="39">
        <v>12900230.539999999</v>
      </c>
      <c r="H53" s="62">
        <v>14.231078288285604</v>
      </c>
    </row>
    <row r="54" spans="1:8" x14ac:dyDescent="0.2">
      <c r="A54" s="174">
        <v>50</v>
      </c>
      <c r="B54" s="266" t="s">
        <v>312</v>
      </c>
      <c r="C54" s="4" t="s">
        <v>540</v>
      </c>
      <c r="D54" s="180" t="s">
        <v>221</v>
      </c>
      <c r="E54" s="48">
        <v>906280</v>
      </c>
      <c r="F54" s="48">
        <v>3693487.37</v>
      </c>
      <c r="G54" s="48">
        <v>7196807.3700000001</v>
      </c>
      <c r="H54" s="147">
        <v>7.9410418082711747</v>
      </c>
    </row>
    <row r="55" spans="1:8" ht="12" customHeight="1" x14ac:dyDescent="0.2">
      <c r="A55" s="552" t="s">
        <v>99</v>
      </c>
      <c r="B55" s="552"/>
      <c r="C55" s="552"/>
      <c r="D55" s="552"/>
      <c r="E55" s="77" t="s">
        <v>0</v>
      </c>
      <c r="F55" t="s">
        <v>0</v>
      </c>
      <c r="G55" t="s">
        <v>0</v>
      </c>
      <c r="H55" t="s">
        <v>0</v>
      </c>
    </row>
    <row r="56" spans="1:8" x14ac:dyDescent="0.2">
      <c r="A56" s="103" t="s">
        <v>100</v>
      </c>
    </row>
  </sheetData>
  <mergeCells count="2">
    <mergeCell ref="A1:H1"/>
    <mergeCell ref="A55:D55"/>
  </mergeCells>
  <phoneticPr fontId="10" type="noConversion"/>
  <printOptions horizontalCentered="1" verticalCentered="1"/>
  <pageMargins left="0.39370078740157483" right="0.39370078740157483" top="0.98425196850393704" bottom="0.98425196850393704" header="0.51181102362204722" footer="0.51181102362204722"/>
  <pageSetup paperSize="9" orientation="portrait" horizontalDpi="300" verticalDpi="300" r:id="rId1"/>
  <headerFooter alignWithMargins="0">
    <oddFooter>&amp;C 14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K107"/>
  <sheetViews>
    <sheetView workbookViewId="0">
      <selection activeCell="F1" sqref="F1"/>
    </sheetView>
  </sheetViews>
  <sheetFormatPr defaultRowHeight="12.75" x14ac:dyDescent="0.2"/>
  <cols>
    <col min="1" max="1" width="5" customWidth="1"/>
    <col min="2" max="2" width="44" customWidth="1"/>
    <col min="3" max="5" width="15.85546875" style="77" customWidth="1"/>
  </cols>
  <sheetData>
    <row r="1" spans="1:11" x14ac:dyDescent="0.2">
      <c r="A1" s="520" t="s">
        <v>541</v>
      </c>
      <c r="B1" s="520"/>
      <c r="C1" s="520"/>
      <c r="D1" s="520"/>
      <c r="E1" s="520"/>
      <c r="F1" s="158"/>
      <c r="G1" s="158"/>
      <c r="H1" s="158"/>
      <c r="K1" s="120"/>
    </row>
    <row r="2" spans="1:11" x14ac:dyDescent="0.2">
      <c r="A2" s="553" t="s">
        <v>251</v>
      </c>
      <c r="B2" s="553"/>
      <c r="C2" s="553"/>
      <c r="D2" s="553"/>
      <c r="E2" s="553"/>
    </row>
    <row r="3" spans="1:11" x14ac:dyDescent="0.2">
      <c r="A3" s="129" t="s">
        <v>0</v>
      </c>
      <c r="B3" s="9"/>
      <c r="C3" s="271" t="s">
        <v>249</v>
      </c>
      <c r="D3" s="271" t="s">
        <v>233</v>
      </c>
      <c r="E3" s="274" t="s">
        <v>32</v>
      </c>
    </row>
    <row r="4" spans="1:11" x14ac:dyDescent="0.2">
      <c r="A4" s="36" t="s">
        <v>79</v>
      </c>
      <c r="B4" s="69" t="s">
        <v>77</v>
      </c>
      <c r="C4" s="33" t="s">
        <v>250</v>
      </c>
      <c r="D4" s="33" t="s">
        <v>250</v>
      </c>
      <c r="E4" s="8" t="s">
        <v>250</v>
      </c>
    </row>
    <row r="5" spans="1:11" x14ac:dyDescent="0.2">
      <c r="A5" s="1">
        <v>1</v>
      </c>
      <c r="B5" s="2" t="s">
        <v>542</v>
      </c>
      <c r="C5" s="61">
        <v>23528515</v>
      </c>
      <c r="D5" s="61">
        <v>11762386</v>
      </c>
      <c r="E5" s="83">
        <v>35290901</v>
      </c>
    </row>
    <row r="6" spans="1:11" x14ac:dyDescent="0.2">
      <c r="A6" s="1">
        <v>2</v>
      </c>
      <c r="B6" s="2" t="s">
        <v>543</v>
      </c>
      <c r="C6" s="61">
        <v>12918676</v>
      </c>
      <c r="D6" s="61">
        <v>15071908</v>
      </c>
      <c r="E6" s="83">
        <v>27990584</v>
      </c>
    </row>
    <row r="7" spans="1:11" x14ac:dyDescent="0.2">
      <c r="A7" s="1">
        <v>3</v>
      </c>
      <c r="B7" s="2" t="s">
        <v>544</v>
      </c>
      <c r="C7" s="61">
        <v>24978107</v>
      </c>
      <c r="D7" s="61">
        <v>2887307</v>
      </c>
      <c r="E7" s="83">
        <v>27865414</v>
      </c>
    </row>
    <row r="8" spans="1:11" x14ac:dyDescent="0.2">
      <c r="A8" s="1">
        <v>4</v>
      </c>
      <c r="B8" s="2" t="s">
        <v>545</v>
      </c>
      <c r="C8" s="61">
        <v>16007537</v>
      </c>
      <c r="D8" s="61">
        <v>7489307</v>
      </c>
      <c r="E8" s="83">
        <v>23496844</v>
      </c>
    </row>
    <row r="9" spans="1:11" x14ac:dyDescent="0.2">
      <c r="A9" s="1">
        <v>5</v>
      </c>
      <c r="B9" s="2" t="s">
        <v>546</v>
      </c>
      <c r="C9" s="61">
        <v>18666546</v>
      </c>
      <c r="D9" s="61">
        <v>4435728</v>
      </c>
      <c r="E9" s="83">
        <v>23102274</v>
      </c>
    </row>
    <row r="10" spans="1:11" x14ac:dyDescent="0.2">
      <c r="A10" s="1">
        <v>6</v>
      </c>
      <c r="B10" s="2" t="s">
        <v>547</v>
      </c>
      <c r="C10" s="61">
        <v>16781964</v>
      </c>
      <c r="D10" s="61">
        <v>5004468</v>
      </c>
      <c r="E10" s="83">
        <v>21786432</v>
      </c>
    </row>
    <row r="11" spans="1:11" x14ac:dyDescent="0.2">
      <c r="A11" s="1">
        <v>7</v>
      </c>
      <c r="B11" s="2" t="s">
        <v>548</v>
      </c>
      <c r="C11" s="61">
        <v>11393573</v>
      </c>
      <c r="D11" s="61">
        <v>1129040</v>
      </c>
      <c r="E11" s="83">
        <v>12522613</v>
      </c>
    </row>
    <row r="12" spans="1:11" x14ac:dyDescent="0.2">
      <c r="A12" s="1">
        <v>8</v>
      </c>
      <c r="B12" s="2" t="s">
        <v>549</v>
      </c>
      <c r="C12" s="61">
        <v>8614293</v>
      </c>
      <c r="D12" s="61">
        <v>2121438</v>
      </c>
      <c r="E12" s="83">
        <v>10735731</v>
      </c>
    </row>
    <row r="13" spans="1:11" x14ac:dyDescent="0.2">
      <c r="A13" s="1">
        <v>9</v>
      </c>
      <c r="B13" s="2" t="s">
        <v>550</v>
      </c>
      <c r="C13" s="61">
        <v>8333070</v>
      </c>
      <c r="D13" s="61">
        <v>1578975</v>
      </c>
      <c r="E13" s="83">
        <v>9912045</v>
      </c>
    </row>
    <row r="14" spans="1:11" x14ac:dyDescent="0.2">
      <c r="A14" s="1">
        <v>10</v>
      </c>
      <c r="B14" s="2" t="s">
        <v>551</v>
      </c>
      <c r="C14" s="61">
        <v>7760073</v>
      </c>
      <c r="D14" s="61">
        <v>1424776</v>
      </c>
      <c r="E14" s="83">
        <v>9184849</v>
      </c>
    </row>
    <row r="15" spans="1:11" x14ac:dyDescent="0.2">
      <c r="A15" s="1">
        <v>11</v>
      </c>
      <c r="B15" s="2" t="s">
        <v>552</v>
      </c>
      <c r="C15" s="61">
        <v>6921585</v>
      </c>
      <c r="D15" s="61">
        <v>2220066</v>
      </c>
      <c r="E15" s="83">
        <v>9141651</v>
      </c>
    </row>
    <row r="16" spans="1:11" x14ac:dyDescent="0.2">
      <c r="A16" s="1">
        <v>12</v>
      </c>
      <c r="B16" s="2" t="s">
        <v>553</v>
      </c>
      <c r="C16" s="61">
        <v>7966328</v>
      </c>
      <c r="D16" s="61">
        <v>1004372</v>
      </c>
      <c r="E16" s="83">
        <v>8970700</v>
      </c>
    </row>
    <row r="17" spans="1:5" x14ac:dyDescent="0.2">
      <c r="A17" s="1">
        <v>13</v>
      </c>
      <c r="B17" s="2" t="s">
        <v>554</v>
      </c>
      <c r="C17" s="61">
        <v>6353192</v>
      </c>
      <c r="D17" s="61">
        <v>1787983</v>
      </c>
      <c r="E17" s="83">
        <v>8141175</v>
      </c>
    </row>
    <row r="18" spans="1:5" x14ac:dyDescent="0.2">
      <c r="A18" s="1">
        <v>14</v>
      </c>
      <c r="B18" s="2" t="s">
        <v>555</v>
      </c>
      <c r="C18" s="61">
        <v>4170078</v>
      </c>
      <c r="D18" s="61">
        <v>2908849</v>
      </c>
      <c r="E18" s="83">
        <v>7078927</v>
      </c>
    </row>
    <row r="19" spans="1:5" x14ac:dyDescent="0.2">
      <c r="A19" s="1">
        <v>15</v>
      </c>
      <c r="B19" s="2" t="s">
        <v>556</v>
      </c>
      <c r="C19" s="61">
        <v>2259182</v>
      </c>
      <c r="D19" s="61">
        <v>3200403</v>
      </c>
      <c r="E19" s="83">
        <v>5459585</v>
      </c>
    </row>
    <row r="20" spans="1:5" x14ac:dyDescent="0.2">
      <c r="A20" s="1">
        <v>16</v>
      </c>
      <c r="B20" s="2" t="s">
        <v>557</v>
      </c>
      <c r="C20" s="61">
        <v>2142537</v>
      </c>
      <c r="D20" s="61">
        <v>1614841</v>
      </c>
      <c r="E20" s="83">
        <v>3757378</v>
      </c>
    </row>
    <row r="21" spans="1:5" x14ac:dyDescent="0.2">
      <c r="A21" s="1">
        <v>17</v>
      </c>
      <c r="B21" s="2" t="s">
        <v>558</v>
      </c>
      <c r="C21" s="61">
        <v>2259514</v>
      </c>
      <c r="D21" s="61">
        <v>1382334</v>
      </c>
      <c r="E21" s="83">
        <v>3641848</v>
      </c>
    </row>
    <row r="22" spans="1:5" x14ac:dyDescent="0.2">
      <c r="A22" s="1">
        <v>18</v>
      </c>
      <c r="B22" s="2" t="s">
        <v>559</v>
      </c>
      <c r="C22" s="61">
        <v>3164996</v>
      </c>
      <c r="D22" s="61">
        <v>382139</v>
      </c>
      <c r="E22" s="83">
        <v>3547135</v>
      </c>
    </row>
    <row r="23" spans="1:5" x14ac:dyDescent="0.2">
      <c r="A23" s="1">
        <v>19</v>
      </c>
      <c r="B23" s="2" t="s">
        <v>560</v>
      </c>
      <c r="C23" s="61">
        <v>3050279</v>
      </c>
      <c r="D23" s="61">
        <v>29803</v>
      </c>
      <c r="E23" s="83">
        <v>3080082</v>
      </c>
    </row>
    <row r="24" spans="1:5" x14ac:dyDescent="0.2">
      <c r="A24" s="1">
        <v>20</v>
      </c>
      <c r="B24" s="2" t="s">
        <v>561</v>
      </c>
      <c r="C24" s="61">
        <v>2326068</v>
      </c>
      <c r="D24" s="61">
        <v>461946</v>
      </c>
      <c r="E24" s="83">
        <v>2788014</v>
      </c>
    </row>
    <row r="25" spans="1:5" x14ac:dyDescent="0.2">
      <c r="A25" s="1">
        <v>21</v>
      </c>
      <c r="B25" s="2" t="s">
        <v>562</v>
      </c>
      <c r="C25" s="61">
        <v>2270594</v>
      </c>
      <c r="D25" s="61">
        <v>282175</v>
      </c>
      <c r="E25" s="83">
        <v>2552769</v>
      </c>
    </row>
    <row r="26" spans="1:5" x14ac:dyDescent="0.2">
      <c r="A26" s="1">
        <v>22</v>
      </c>
      <c r="B26" s="2" t="s">
        <v>563</v>
      </c>
      <c r="C26" s="61">
        <v>1455281</v>
      </c>
      <c r="D26" s="61">
        <v>390780</v>
      </c>
      <c r="E26" s="83">
        <v>1846061</v>
      </c>
    </row>
    <row r="27" spans="1:5" x14ac:dyDescent="0.2">
      <c r="A27" s="1">
        <v>23</v>
      </c>
      <c r="B27" s="2" t="s">
        <v>564</v>
      </c>
      <c r="C27" s="61">
        <v>1118580</v>
      </c>
      <c r="D27" s="61">
        <v>643512</v>
      </c>
      <c r="E27" s="83">
        <v>1762092</v>
      </c>
    </row>
    <row r="28" spans="1:5" x14ac:dyDescent="0.2">
      <c r="A28" s="1">
        <v>24</v>
      </c>
      <c r="B28" s="2" t="s">
        <v>565</v>
      </c>
      <c r="C28" s="61">
        <v>1005895</v>
      </c>
      <c r="D28" s="61">
        <v>733018</v>
      </c>
      <c r="E28" s="83">
        <v>1738913</v>
      </c>
    </row>
    <row r="29" spans="1:5" x14ac:dyDescent="0.2">
      <c r="A29" s="1">
        <v>25</v>
      </c>
      <c r="B29" s="2" t="s">
        <v>566</v>
      </c>
      <c r="C29" s="61">
        <v>1607158</v>
      </c>
      <c r="D29" s="61">
        <v>99055</v>
      </c>
      <c r="E29" s="83">
        <v>1706213</v>
      </c>
    </row>
    <row r="30" spans="1:5" x14ac:dyDescent="0.2">
      <c r="A30" s="1">
        <v>26</v>
      </c>
      <c r="B30" s="2" t="s">
        <v>567</v>
      </c>
      <c r="C30" s="61">
        <v>925304</v>
      </c>
      <c r="D30" s="61">
        <v>494263</v>
      </c>
      <c r="E30" s="83">
        <v>1419567</v>
      </c>
    </row>
    <row r="31" spans="1:5" x14ac:dyDescent="0.2">
      <c r="A31" s="1">
        <v>27</v>
      </c>
      <c r="B31" s="2" t="s">
        <v>568</v>
      </c>
      <c r="C31" s="61">
        <v>943822</v>
      </c>
      <c r="D31" s="61">
        <v>339382</v>
      </c>
      <c r="E31" s="83">
        <v>1283204</v>
      </c>
    </row>
    <row r="32" spans="1:5" x14ac:dyDescent="0.2">
      <c r="A32" s="1">
        <v>28</v>
      </c>
      <c r="B32" s="2" t="s">
        <v>569</v>
      </c>
      <c r="C32" s="61">
        <v>1002823</v>
      </c>
      <c r="D32" s="61">
        <v>58102</v>
      </c>
      <c r="E32" s="83">
        <v>1060925</v>
      </c>
    </row>
    <row r="33" spans="1:5" x14ac:dyDescent="0.2">
      <c r="A33" s="1">
        <v>29</v>
      </c>
      <c r="B33" s="2" t="s">
        <v>570</v>
      </c>
      <c r="C33" s="61">
        <v>935887</v>
      </c>
      <c r="D33" s="61">
        <v>111023</v>
      </c>
      <c r="E33" s="83">
        <v>1046910</v>
      </c>
    </row>
    <row r="34" spans="1:5" x14ac:dyDescent="0.2">
      <c r="A34" s="1">
        <v>30</v>
      </c>
      <c r="B34" s="2" t="s">
        <v>571</v>
      </c>
      <c r="C34" s="61">
        <v>584257</v>
      </c>
      <c r="D34" s="61">
        <v>443811</v>
      </c>
      <c r="E34" s="83">
        <v>1028068</v>
      </c>
    </row>
    <row r="35" spans="1:5" x14ac:dyDescent="0.2">
      <c r="A35" s="1">
        <v>31</v>
      </c>
      <c r="B35" s="2" t="s">
        <v>572</v>
      </c>
      <c r="C35" s="61">
        <v>850573</v>
      </c>
      <c r="D35" s="61">
        <v>115206</v>
      </c>
      <c r="E35" s="83">
        <v>965779</v>
      </c>
    </row>
    <row r="36" spans="1:5" x14ac:dyDescent="0.2">
      <c r="A36" s="1">
        <v>32</v>
      </c>
      <c r="B36" s="2" t="s">
        <v>573</v>
      </c>
      <c r="C36" s="61">
        <v>758987</v>
      </c>
      <c r="D36" s="61">
        <v>150569</v>
      </c>
      <c r="E36" s="83">
        <v>909556</v>
      </c>
    </row>
    <row r="37" spans="1:5" x14ac:dyDescent="0.2">
      <c r="A37" s="1">
        <v>33</v>
      </c>
      <c r="B37" s="2" t="s">
        <v>574</v>
      </c>
      <c r="C37" s="61">
        <v>820097</v>
      </c>
      <c r="D37" s="61">
        <v>9808</v>
      </c>
      <c r="E37" s="83">
        <v>829905</v>
      </c>
    </row>
    <row r="38" spans="1:5" x14ac:dyDescent="0.2">
      <c r="A38" s="1">
        <v>34</v>
      </c>
      <c r="B38" s="2" t="s">
        <v>575</v>
      </c>
      <c r="C38" s="61">
        <v>757427</v>
      </c>
      <c r="D38" s="61">
        <v>14258</v>
      </c>
      <c r="E38" s="83">
        <v>771685</v>
      </c>
    </row>
    <row r="39" spans="1:5" x14ac:dyDescent="0.2">
      <c r="A39" s="1">
        <v>35</v>
      </c>
      <c r="B39" s="2" t="s">
        <v>576</v>
      </c>
      <c r="C39" s="61">
        <v>733126</v>
      </c>
      <c r="D39" s="61">
        <v>521</v>
      </c>
      <c r="E39" s="83">
        <v>733647</v>
      </c>
    </row>
    <row r="40" spans="1:5" x14ac:dyDescent="0.2">
      <c r="A40" s="1">
        <v>36</v>
      </c>
      <c r="B40" s="2" t="s">
        <v>577</v>
      </c>
      <c r="C40" s="61">
        <v>609929</v>
      </c>
      <c r="D40" s="61">
        <v>1568</v>
      </c>
      <c r="E40" s="83">
        <v>611497</v>
      </c>
    </row>
    <row r="41" spans="1:5" x14ac:dyDescent="0.2">
      <c r="A41" s="1">
        <v>37</v>
      </c>
      <c r="B41" s="2" t="s">
        <v>578</v>
      </c>
      <c r="C41" s="61">
        <v>420398</v>
      </c>
      <c r="D41" s="61">
        <v>59319</v>
      </c>
      <c r="E41" s="83">
        <v>479717</v>
      </c>
    </row>
    <row r="42" spans="1:5" x14ac:dyDescent="0.2">
      <c r="A42" s="1">
        <v>38</v>
      </c>
      <c r="B42" s="2" t="s">
        <v>579</v>
      </c>
      <c r="C42" s="61">
        <v>399573</v>
      </c>
      <c r="D42" s="61">
        <v>245</v>
      </c>
      <c r="E42" s="83">
        <v>399818</v>
      </c>
    </row>
    <row r="43" spans="1:5" x14ac:dyDescent="0.2">
      <c r="A43" s="1">
        <v>39</v>
      </c>
      <c r="B43" s="2" t="s">
        <v>580</v>
      </c>
      <c r="C43" s="61">
        <v>285823</v>
      </c>
      <c r="D43" s="61">
        <v>52421</v>
      </c>
      <c r="E43" s="83">
        <v>338244</v>
      </c>
    </row>
    <row r="44" spans="1:5" x14ac:dyDescent="0.2">
      <c r="A44" s="1">
        <v>40</v>
      </c>
      <c r="B44" s="2" t="s">
        <v>581</v>
      </c>
      <c r="C44" s="61">
        <v>336992</v>
      </c>
      <c r="D44" s="61">
        <v>515</v>
      </c>
      <c r="E44" s="83">
        <v>337507</v>
      </c>
    </row>
    <row r="45" spans="1:5" x14ac:dyDescent="0.2">
      <c r="A45" s="1">
        <v>41</v>
      </c>
      <c r="B45" s="2" t="s">
        <v>582</v>
      </c>
      <c r="C45" s="61">
        <v>220518</v>
      </c>
      <c r="D45" s="61">
        <v>76836</v>
      </c>
      <c r="E45" s="83">
        <v>297354</v>
      </c>
    </row>
    <row r="46" spans="1:5" x14ac:dyDescent="0.2">
      <c r="A46" s="1">
        <v>42</v>
      </c>
      <c r="B46" s="2" t="s">
        <v>583</v>
      </c>
      <c r="C46" s="61">
        <v>250650</v>
      </c>
      <c r="D46" s="61">
        <v>12294</v>
      </c>
      <c r="E46" s="83">
        <v>262944</v>
      </c>
    </row>
    <row r="47" spans="1:5" x14ac:dyDescent="0.2">
      <c r="A47" s="1">
        <v>43</v>
      </c>
      <c r="B47" s="2" t="s">
        <v>584</v>
      </c>
      <c r="C47" s="61">
        <v>161808</v>
      </c>
      <c r="D47" s="61">
        <v>66978</v>
      </c>
      <c r="E47" s="83">
        <v>228786</v>
      </c>
    </row>
    <row r="48" spans="1:5" x14ac:dyDescent="0.2">
      <c r="A48" s="1">
        <v>44</v>
      </c>
      <c r="B48" s="2" t="s">
        <v>585</v>
      </c>
      <c r="C48" s="61">
        <v>159456</v>
      </c>
      <c r="D48" s="61">
        <v>50245</v>
      </c>
      <c r="E48" s="83">
        <v>209701</v>
      </c>
    </row>
    <row r="49" spans="1:5" x14ac:dyDescent="0.2">
      <c r="A49" s="1">
        <v>45</v>
      </c>
      <c r="B49" s="2" t="s">
        <v>586</v>
      </c>
      <c r="C49" s="61">
        <v>169812</v>
      </c>
      <c r="D49" s="61">
        <v>26976</v>
      </c>
      <c r="E49" s="83">
        <v>196788</v>
      </c>
    </row>
    <row r="50" spans="1:5" x14ac:dyDescent="0.2">
      <c r="A50" s="1">
        <v>46</v>
      </c>
      <c r="B50" s="2" t="s">
        <v>587</v>
      </c>
      <c r="C50" s="61">
        <v>162057</v>
      </c>
      <c r="D50" s="61">
        <v>11138</v>
      </c>
      <c r="E50" s="83">
        <v>173195</v>
      </c>
    </row>
    <row r="51" spans="1:5" x14ac:dyDescent="0.2">
      <c r="A51" s="1">
        <v>47</v>
      </c>
      <c r="B51" s="2" t="s">
        <v>588</v>
      </c>
      <c r="C51" s="61">
        <v>126208</v>
      </c>
      <c r="D51" s="61">
        <v>29101</v>
      </c>
      <c r="E51" s="83">
        <v>155309</v>
      </c>
    </row>
    <row r="52" spans="1:5" x14ac:dyDescent="0.2">
      <c r="A52" s="1">
        <v>48</v>
      </c>
      <c r="B52" s="2" t="s">
        <v>589</v>
      </c>
      <c r="C52" s="61">
        <v>123072</v>
      </c>
      <c r="D52" s="61">
        <v>20725</v>
      </c>
      <c r="E52" s="83">
        <v>143797</v>
      </c>
    </row>
    <row r="53" spans="1:5" x14ac:dyDescent="0.2">
      <c r="A53" s="1">
        <v>49</v>
      </c>
      <c r="B53" s="2" t="s">
        <v>590</v>
      </c>
      <c r="C53" s="61">
        <v>94448</v>
      </c>
      <c r="D53" s="61">
        <v>17269</v>
      </c>
      <c r="E53" s="83">
        <v>111717</v>
      </c>
    </row>
    <row r="54" spans="1:5" x14ac:dyDescent="0.2">
      <c r="A54" s="174">
        <v>50</v>
      </c>
      <c r="B54" s="2" t="s">
        <v>591</v>
      </c>
      <c r="C54" s="48">
        <v>109828</v>
      </c>
      <c r="D54" s="48">
        <v>74</v>
      </c>
      <c r="E54" s="275">
        <v>109902</v>
      </c>
    </row>
    <row r="55" spans="1:5" x14ac:dyDescent="0.2">
      <c r="A55" s="552"/>
      <c r="B55" s="552"/>
      <c r="C55" s="61" t="s">
        <v>0</v>
      </c>
      <c r="D55" s="39" t="s">
        <v>0</v>
      </c>
      <c r="E55" s="39" t="s">
        <v>0</v>
      </c>
    </row>
    <row r="56" spans="1:5" x14ac:dyDescent="0.2">
      <c r="A56" s="270"/>
    </row>
    <row r="58" spans="1:5" x14ac:dyDescent="0.2">
      <c r="C58"/>
      <c r="D58"/>
      <c r="E58"/>
    </row>
    <row r="59" spans="1:5" x14ac:dyDescent="0.2">
      <c r="C59"/>
      <c r="D59"/>
      <c r="E59"/>
    </row>
    <row r="60" spans="1:5" x14ac:dyDescent="0.2">
      <c r="C60"/>
      <c r="D60"/>
      <c r="E60"/>
    </row>
    <row r="61" spans="1:5" x14ac:dyDescent="0.2">
      <c r="C61"/>
      <c r="D61"/>
      <c r="E61"/>
    </row>
    <row r="62" spans="1:5" x14ac:dyDescent="0.2">
      <c r="C62"/>
      <c r="D62"/>
      <c r="E62"/>
    </row>
    <row r="63" spans="1:5" x14ac:dyDescent="0.2">
      <c r="C63"/>
      <c r="D63"/>
      <c r="E63"/>
    </row>
    <row r="64" spans="1:5" x14ac:dyDescent="0.2">
      <c r="C64"/>
      <c r="D64"/>
      <c r="E64"/>
    </row>
    <row r="65" spans="3:5" x14ac:dyDescent="0.2">
      <c r="C65"/>
      <c r="D65"/>
      <c r="E65"/>
    </row>
    <row r="66" spans="3:5" x14ac:dyDescent="0.2">
      <c r="C66"/>
      <c r="D66"/>
      <c r="E66"/>
    </row>
    <row r="67" spans="3:5" x14ac:dyDescent="0.2">
      <c r="C67"/>
      <c r="D67"/>
      <c r="E67"/>
    </row>
    <row r="68" spans="3:5" x14ac:dyDescent="0.2">
      <c r="C68"/>
      <c r="D68"/>
      <c r="E68"/>
    </row>
    <row r="69" spans="3:5" x14ac:dyDescent="0.2">
      <c r="C69"/>
      <c r="D69"/>
      <c r="E69"/>
    </row>
    <row r="70" spans="3:5" x14ac:dyDescent="0.2">
      <c r="C70"/>
      <c r="D70"/>
      <c r="E70"/>
    </row>
    <row r="71" spans="3:5" x14ac:dyDescent="0.2">
      <c r="C71"/>
      <c r="D71"/>
      <c r="E71"/>
    </row>
    <row r="72" spans="3:5" x14ac:dyDescent="0.2">
      <c r="C72"/>
      <c r="D72"/>
      <c r="E72"/>
    </row>
    <row r="73" spans="3:5" x14ac:dyDescent="0.2">
      <c r="C73"/>
      <c r="D73"/>
      <c r="E73"/>
    </row>
    <row r="74" spans="3:5" x14ac:dyDescent="0.2">
      <c r="C74"/>
      <c r="D74"/>
      <c r="E74"/>
    </row>
    <row r="75" spans="3:5" x14ac:dyDescent="0.2">
      <c r="C75"/>
      <c r="D75"/>
      <c r="E75"/>
    </row>
    <row r="76" spans="3:5" x14ac:dyDescent="0.2">
      <c r="C76"/>
      <c r="D76"/>
      <c r="E76"/>
    </row>
    <row r="77" spans="3:5" x14ac:dyDescent="0.2">
      <c r="C77"/>
      <c r="D77"/>
      <c r="E77"/>
    </row>
    <row r="78" spans="3:5" x14ac:dyDescent="0.2">
      <c r="C78"/>
      <c r="D78"/>
      <c r="E78"/>
    </row>
    <row r="79" spans="3:5" x14ac:dyDescent="0.2">
      <c r="C79"/>
      <c r="D79"/>
      <c r="E79"/>
    </row>
    <row r="80" spans="3:5" x14ac:dyDescent="0.2">
      <c r="C80"/>
      <c r="D80"/>
      <c r="E80"/>
    </row>
    <row r="81" spans="3:5" x14ac:dyDescent="0.2">
      <c r="C81"/>
      <c r="D81"/>
      <c r="E81"/>
    </row>
    <row r="82" spans="3:5" x14ac:dyDescent="0.2">
      <c r="C82"/>
      <c r="D82"/>
      <c r="E82"/>
    </row>
    <row r="83" spans="3:5" x14ac:dyDescent="0.2">
      <c r="C83"/>
      <c r="D83"/>
      <c r="E83"/>
    </row>
    <row r="84" spans="3:5" x14ac:dyDescent="0.2">
      <c r="C84"/>
      <c r="D84"/>
      <c r="E84"/>
    </row>
    <row r="85" spans="3:5" x14ac:dyDescent="0.2">
      <c r="C85"/>
      <c r="D85"/>
      <c r="E85"/>
    </row>
    <row r="86" spans="3:5" x14ac:dyDescent="0.2">
      <c r="C86"/>
      <c r="D86"/>
      <c r="E86"/>
    </row>
    <row r="87" spans="3:5" x14ac:dyDescent="0.2">
      <c r="C87"/>
      <c r="D87"/>
      <c r="E87"/>
    </row>
    <row r="88" spans="3:5" x14ac:dyDescent="0.2">
      <c r="C88"/>
      <c r="D88"/>
      <c r="E88"/>
    </row>
    <row r="89" spans="3:5" x14ac:dyDescent="0.2">
      <c r="C89"/>
      <c r="D89"/>
      <c r="E89"/>
    </row>
    <row r="90" spans="3:5" x14ac:dyDescent="0.2">
      <c r="C90"/>
      <c r="D90"/>
      <c r="E90"/>
    </row>
    <row r="91" spans="3:5" x14ac:dyDescent="0.2">
      <c r="C91"/>
      <c r="D91"/>
      <c r="E91"/>
    </row>
    <row r="92" spans="3:5" x14ac:dyDescent="0.2">
      <c r="C92"/>
      <c r="D92"/>
      <c r="E92"/>
    </row>
    <row r="93" spans="3:5" x14ac:dyDescent="0.2">
      <c r="C93"/>
      <c r="D93"/>
      <c r="E93"/>
    </row>
    <row r="94" spans="3:5" x14ac:dyDescent="0.2">
      <c r="C94"/>
      <c r="D94"/>
      <c r="E94"/>
    </row>
    <row r="95" spans="3:5" x14ac:dyDescent="0.2">
      <c r="C95"/>
      <c r="D95"/>
      <c r="E95"/>
    </row>
    <row r="96" spans="3:5" x14ac:dyDescent="0.2">
      <c r="C96"/>
      <c r="D96"/>
      <c r="E96"/>
    </row>
    <row r="97" spans="3:5" x14ac:dyDescent="0.2">
      <c r="C97"/>
      <c r="D97"/>
      <c r="E97"/>
    </row>
    <row r="98" spans="3:5" x14ac:dyDescent="0.2">
      <c r="C98"/>
      <c r="D98"/>
      <c r="E98"/>
    </row>
    <row r="99" spans="3:5" x14ac:dyDescent="0.2">
      <c r="C99"/>
      <c r="D99"/>
      <c r="E99"/>
    </row>
    <row r="100" spans="3:5" x14ac:dyDescent="0.2">
      <c r="C100"/>
      <c r="D100"/>
      <c r="E100"/>
    </row>
    <row r="101" spans="3:5" x14ac:dyDescent="0.2">
      <c r="C101"/>
      <c r="D101"/>
      <c r="E101"/>
    </row>
    <row r="102" spans="3:5" x14ac:dyDescent="0.2">
      <c r="C102"/>
      <c r="D102"/>
      <c r="E102"/>
    </row>
    <row r="103" spans="3:5" x14ac:dyDescent="0.2">
      <c r="C103"/>
      <c r="D103"/>
      <c r="E103"/>
    </row>
    <row r="104" spans="3:5" x14ac:dyDescent="0.2">
      <c r="C104"/>
      <c r="D104"/>
      <c r="E104"/>
    </row>
    <row r="105" spans="3:5" x14ac:dyDescent="0.2">
      <c r="C105"/>
      <c r="D105"/>
      <c r="E105"/>
    </row>
    <row r="106" spans="3:5" x14ac:dyDescent="0.2">
      <c r="C106"/>
      <c r="D106"/>
      <c r="E106"/>
    </row>
    <row r="107" spans="3:5" x14ac:dyDescent="0.2">
      <c r="C107"/>
      <c r="D107"/>
      <c r="E107"/>
    </row>
  </sheetData>
  <mergeCells count="3">
    <mergeCell ref="A55:B55"/>
    <mergeCell ref="A1:E1"/>
    <mergeCell ref="A2:E2"/>
  </mergeCells>
  <printOptions horizontalCentered="1" verticalCentered="1"/>
  <pageMargins left="0.39370078740157483" right="0.39370078740157483" top="0.19685039370078741" bottom="0.19685039370078741" header="0.51181102362204722" footer="0.51181102362204722"/>
  <pageSetup paperSize="9" orientation="portrait" horizontalDpi="300" verticalDpi="300" r:id="rId1"/>
  <headerFooter alignWithMargins="0">
    <oddFooter>&amp;C 15</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K107"/>
  <sheetViews>
    <sheetView workbookViewId="0">
      <selection activeCell="F1" sqref="F1"/>
    </sheetView>
  </sheetViews>
  <sheetFormatPr defaultRowHeight="12.75" x14ac:dyDescent="0.2"/>
  <cols>
    <col min="1" max="1" width="5" customWidth="1"/>
    <col min="2" max="2" width="44" customWidth="1"/>
    <col min="3" max="5" width="15.85546875" style="77" customWidth="1"/>
  </cols>
  <sheetData>
    <row r="1" spans="1:11" x14ac:dyDescent="0.2">
      <c r="A1" s="520" t="s">
        <v>592</v>
      </c>
      <c r="B1" s="520"/>
      <c r="C1" s="520"/>
      <c r="D1" s="520"/>
      <c r="E1" s="520"/>
      <c r="F1" s="158"/>
      <c r="G1" s="158"/>
      <c r="H1" s="158"/>
      <c r="K1" s="120"/>
    </row>
    <row r="2" spans="1:11" x14ac:dyDescent="0.2">
      <c r="A2" s="553" t="s">
        <v>251</v>
      </c>
      <c r="B2" s="553"/>
      <c r="C2" s="553"/>
      <c r="D2" s="553"/>
      <c r="E2" s="553"/>
    </row>
    <row r="3" spans="1:11" x14ac:dyDescent="0.2">
      <c r="A3" s="129" t="s">
        <v>0</v>
      </c>
      <c r="B3" s="9"/>
      <c r="C3" s="271" t="s">
        <v>249</v>
      </c>
      <c r="D3" s="271" t="s">
        <v>233</v>
      </c>
      <c r="E3" s="274" t="s">
        <v>32</v>
      </c>
    </row>
    <row r="4" spans="1:11" x14ac:dyDescent="0.2">
      <c r="A4" s="36" t="s">
        <v>79</v>
      </c>
      <c r="B4" s="30" t="s">
        <v>80</v>
      </c>
      <c r="C4" s="33" t="s">
        <v>250</v>
      </c>
      <c r="D4" s="33" t="s">
        <v>250</v>
      </c>
      <c r="E4" s="8" t="s">
        <v>250</v>
      </c>
    </row>
    <row r="5" spans="1:11" x14ac:dyDescent="0.2">
      <c r="A5" s="1">
        <v>1</v>
      </c>
      <c r="B5" s="2" t="s">
        <v>514</v>
      </c>
      <c r="C5" s="61">
        <v>8912377</v>
      </c>
      <c r="D5" s="61">
        <v>1362258</v>
      </c>
      <c r="E5" s="83">
        <v>10274635</v>
      </c>
    </row>
    <row r="6" spans="1:11" x14ac:dyDescent="0.2">
      <c r="A6" s="1">
        <v>2</v>
      </c>
      <c r="B6" s="2" t="s">
        <v>384</v>
      </c>
      <c r="C6" s="61">
        <v>6932449</v>
      </c>
      <c r="D6" s="61">
        <v>1548981</v>
      </c>
      <c r="E6" s="83">
        <v>8481430</v>
      </c>
    </row>
    <row r="7" spans="1:11" x14ac:dyDescent="0.2">
      <c r="A7" s="1">
        <v>3</v>
      </c>
      <c r="B7" s="2" t="s">
        <v>413</v>
      </c>
      <c r="C7" s="61">
        <v>7806237</v>
      </c>
      <c r="D7" s="61">
        <v>550748</v>
      </c>
      <c r="E7" s="83">
        <v>8356985</v>
      </c>
    </row>
    <row r="8" spans="1:11" x14ac:dyDescent="0.2">
      <c r="A8" s="1">
        <v>4</v>
      </c>
      <c r="B8" s="2" t="s">
        <v>397</v>
      </c>
      <c r="C8" s="61">
        <v>6040540</v>
      </c>
      <c r="D8" s="61">
        <v>398524</v>
      </c>
      <c r="E8" s="83">
        <v>6439064</v>
      </c>
    </row>
    <row r="9" spans="1:11" x14ac:dyDescent="0.2">
      <c r="A9" s="1">
        <v>5</v>
      </c>
      <c r="B9" s="2" t="s">
        <v>415</v>
      </c>
      <c r="C9" s="61">
        <v>3933326</v>
      </c>
      <c r="D9" s="61">
        <v>2054663</v>
      </c>
      <c r="E9" s="83">
        <v>5987989</v>
      </c>
    </row>
    <row r="10" spans="1:11" x14ac:dyDescent="0.2">
      <c r="A10" s="1">
        <v>6</v>
      </c>
      <c r="B10" s="2" t="s">
        <v>533</v>
      </c>
      <c r="C10" s="61">
        <v>2384310</v>
      </c>
      <c r="D10" s="61">
        <v>3517966</v>
      </c>
      <c r="E10" s="83">
        <v>5902276</v>
      </c>
    </row>
    <row r="11" spans="1:11" x14ac:dyDescent="0.2">
      <c r="A11" s="1">
        <v>7</v>
      </c>
      <c r="B11" s="2" t="s">
        <v>412</v>
      </c>
      <c r="C11" s="61">
        <v>4094219</v>
      </c>
      <c r="D11" s="61">
        <v>1481090</v>
      </c>
      <c r="E11" s="83">
        <v>5575309</v>
      </c>
    </row>
    <row r="12" spans="1:11" x14ac:dyDescent="0.2">
      <c r="A12" s="1">
        <v>8</v>
      </c>
      <c r="B12" s="2" t="s">
        <v>417</v>
      </c>
      <c r="C12" s="61">
        <v>2745920</v>
      </c>
      <c r="D12" s="61">
        <v>2751548</v>
      </c>
      <c r="E12" s="83">
        <v>5497468</v>
      </c>
    </row>
    <row r="13" spans="1:11" x14ac:dyDescent="0.2">
      <c r="A13" s="1">
        <v>9</v>
      </c>
      <c r="B13" s="2" t="s">
        <v>414</v>
      </c>
      <c r="C13" s="61">
        <v>3591938</v>
      </c>
      <c r="D13" s="61">
        <v>1544882</v>
      </c>
      <c r="E13" s="83">
        <v>5136820</v>
      </c>
    </row>
    <row r="14" spans="1:11" x14ac:dyDescent="0.2">
      <c r="A14" s="1">
        <v>10</v>
      </c>
      <c r="B14" s="2" t="s">
        <v>425</v>
      </c>
      <c r="C14" s="61">
        <v>2068583</v>
      </c>
      <c r="D14" s="61">
        <v>2638891</v>
      </c>
      <c r="E14" s="83">
        <v>4707474</v>
      </c>
    </row>
    <row r="15" spans="1:11" x14ac:dyDescent="0.2">
      <c r="A15" s="1">
        <v>11</v>
      </c>
      <c r="B15" s="2" t="s">
        <v>430</v>
      </c>
      <c r="C15" s="61">
        <v>3014076</v>
      </c>
      <c r="D15" s="61">
        <v>1349880</v>
      </c>
      <c r="E15" s="83">
        <v>4363956</v>
      </c>
    </row>
    <row r="16" spans="1:11" x14ac:dyDescent="0.2">
      <c r="A16" s="1">
        <v>12</v>
      </c>
      <c r="B16" s="2" t="s">
        <v>532</v>
      </c>
      <c r="C16" s="61">
        <v>2340612</v>
      </c>
      <c r="D16" s="61">
        <v>1532309</v>
      </c>
      <c r="E16" s="83">
        <v>3872921</v>
      </c>
    </row>
    <row r="17" spans="1:5" x14ac:dyDescent="0.2">
      <c r="A17" s="1">
        <v>13</v>
      </c>
      <c r="B17" s="2" t="s">
        <v>529</v>
      </c>
      <c r="C17" s="61">
        <v>2816140</v>
      </c>
      <c r="D17" s="61">
        <v>1029292</v>
      </c>
      <c r="E17" s="83">
        <v>3845432</v>
      </c>
    </row>
    <row r="18" spans="1:5" x14ac:dyDescent="0.2">
      <c r="A18" s="1">
        <v>14</v>
      </c>
      <c r="B18" s="2" t="s">
        <v>420</v>
      </c>
      <c r="C18" s="61">
        <v>2733368</v>
      </c>
      <c r="D18" s="61">
        <v>968638</v>
      </c>
      <c r="E18" s="83">
        <v>3702006</v>
      </c>
    </row>
    <row r="19" spans="1:5" x14ac:dyDescent="0.2">
      <c r="A19" s="1">
        <v>15</v>
      </c>
      <c r="B19" s="2" t="s">
        <v>534</v>
      </c>
      <c r="C19" s="61">
        <v>2964929</v>
      </c>
      <c r="D19" s="61">
        <v>730874</v>
      </c>
      <c r="E19" s="83">
        <v>3695803</v>
      </c>
    </row>
    <row r="20" spans="1:5" x14ac:dyDescent="0.2">
      <c r="A20" s="1">
        <v>16</v>
      </c>
      <c r="B20" s="2" t="s">
        <v>422</v>
      </c>
      <c r="C20" s="61">
        <v>2921958</v>
      </c>
      <c r="D20" s="61">
        <v>751330</v>
      </c>
      <c r="E20" s="83">
        <v>3673288</v>
      </c>
    </row>
    <row r="21" spans="1:5" x14ac:dyDescent="0.2">
      <c r="A21" s="1">
        <v>17</v>
      </c>
      <c r="B21" s="2" t="s">
        <v>593</v>
      </c>
      <c r="C21" s="61">
        <v>2341218</v>
      </c>
      <c r="D21" s="61">
        <v>1079326</v>
      </c>
      <c r="E21" s="83">
        <v>3420544</v>
      </c>
    </row>
    <row r="22" spans="1:5" x14ac:dyDescent="0.2">
      <c r="A22" s="1">
        <v>18</v>
      </c>
      <c r="B22" s="2" t="s">
        <v>426</v>
      </c>
      <c r="C22" s="61">
        <v>1777574</v>
      </c>
      <c r="D22" s="61">
        <v>1626058</v>
      </c>
      <c r="E22" s="83">
        <v>3403632</v>
      </c>
    </row>
    <row r="23" spans="1:5" x14ac:dyDescent="0.2">
      <c r="A23" s="1">
        <v>19</v>
      </c>
      <c r="B23" s="2" t="s">
        <v>401</v>
      </c>
      <c r="C23" s="61">
        <v>3232265</v>
      </c>
      <c r="D23" s="61">
        <v>1</v>
      </c>
      <c r="E23" s="83">
        <v>3232266</v>
      </c>
    </row>
    <row r="24" spans="1:5" x14ac:dyDescent="0.2">
      <c r="A24" s="1">
        <v>20</v>
      </c>
      <c r="B24" s="2" t="s">
        <v>525</v>
      </c>
      <c r="C24" s="61">
        <v>2208229</v>
      </c>
      <c r="D24" s="61">
        <v>1005696</v>
      </c>
      <c r="E24" s="83">
        <v>3213925</v>
      </c>
    </row>
    <row r="25" spans="1:5" x14ac:dyDescent="0.2">
      <c r="A25" s="1">
        <v>21</v>
      </c>
      <c r="B25" s="2" t="s">
        <v>416</v>
      </c>
      <c r="C25" s="61">
        <v>1976841</v>
      </c>
      <c r="D25" s="61">
        <v>1206612</v>
      </c>
      <c r="E25" s="83">
        <v>3183453</v>
      </c>
    </row>
    <row r="26" spans="1:5" x14ac:dyDescent="0.2">
      <c r="A26" s="1">
        <v>22</v>
      </c>
      <c r="B26" s="2" t="s">
        <v>538</v>
      </c>
      <c r="C26" s="61">
        <v>2507422</v>
      </c>
      <c r="D26" s="61">
        <v>614350</v>
      </c>
      <c r="E26" s="83">
        <v>3121772</v>
      </c>
    </row>
    <row r="27" spans="1:5" x14ac:dyDescent="0.2">
      <c r="A27" s="1">
        <v>23</v>
      </c>
      <c r="B27" s="2" t="s">
        <v>419</v>
      </c>
      <c r="C27" s="61">
        <v>1490674</v>
      </c>
      <c r="D27" s="61">
        <v>1623427</v>
      </c>
      <c r="E27" s="83">
        <v>3114101</v>
      </c>
    </row>
    <row r="28" spans="1:5" x14ac:dyDescent="0.2">
      <c r="A28" s="1">
        <v>24</v>
      </c>
      <c r="B28" s="2" t="s">
        <v>428</v>
      </c>
      <c r="C28" s="61">
        <v>2250517</v>
      </c>
      <c r="D28" s="61">
        <v>851779</v>
      </c>
      <c r="E28" s="83">
        <v>3102296</v>
      </c>
    </row>
    <row r="29" spans="1:5" x14ac:dyDescent="0.2">
      <c r="A29" s="1">
        <v>25</v>
      </c>
      <c r="B29" s="2" t="s">
        <v>594</v>
      </c>
      <c r="C29" s="61">
        <v>2056243</v>
      </c>
      <c r="D29" s="61">
        <v>1025527</v>
      </c>
      <c r="E29" s="83">
        <v>3081770</v>
      </c>
    </row>
    <row r="30" spans="1:5" x14ac:dyDescent="0.2">
      <c r="A30" s="1">
        <v>26</v>
      </c>
      <c r="B30" s="2" t="s">
        <v>424</v>
      </c>
      <c r="C30" s="61">
        <v>2043377</v>
      </c>
      <c r="D30" s="61">
        <v>827792</v>
      </c>
      <c r="E30" s="83">
        <v>2871169</v>
      </c>
    </row>
    <row r="31" spans="1:5" x14ac:dyDescent="0.2">
      <c r="A31" s="1">
        <v>27</v>
      </c>
      <c r="B31" s="2" t="s">
        <v>537</v>
      </c>
      <c r="C31" s="61">
        <v>2081140</v>
      </c>
      <c r="D31" s="61">
        <v>716731</v>
      </c>
      <c r="E31" s="83">
        <v>2797871</v>
      </c>
    </row>
    <row r="32" spans="1:5" x14ac:dyDescent="0.2">
      <c r="A32" s="1">
        <v>28</v>
      </c>
      <c r="B32" s="2" t="s">
        <v>520</v>
      </c>
      <c r="C32" s="61">
        <v>2146836</v>
      </c>
      <c r="D32" s="61">
        <v>509897</v>
      </c>
      <c r="E32" s="83">
        <v>2656733</v>
      </c>
    </row>
    <row r="33" spans="1:5" x14ac:dyDescent="0.2">
      <c r="A33" s="1">
        <v>29</v>
      </c>
      <c r="B33" s="2" t="s">
        <v>421</v>
      </c>
      <c r="C33" s="61">
        <v>1864352</v>
      </c>
      <c r="D33" s="61">
        <v>715490</v>
      </c>
      <c r="E33" s="83">
        <v>2579842</v>
      </c>
    </row>
    <row r="34" spans="1:5" x14ac:dyDescent="0.2">
      <c r="A34" s="1">
        <v>30</v>
      </c>
      <c r="B34" s="2" t="s">
        <v>595</v>
      </c>
      <c r="C34" s="61">
        <v>1537457</v>
      </c>
      <c r="D34" s="61">
        <v>875066</v>
      </c>
      <c r="E34" s="83">
        <v>2412523</v>
      </c>
    </row>
    <row r="35" spans="1:5" x14ac:dyDescent="0.2">
      <c r="A35" s="1">
        <v>31</v>
      </c>
      <c r="B35" s="2" t="s">
        <v>531</v>
      </c>
      <c r="C35" s="61">
        <v>1770534</v>
      </c>
      <c r="D35" s="61">
        <v>632735</v>
      </c>
      <c r="E35" s="83">
        <v>2403269</v>
      </c>
    </row>
    <row r="36" spans="1:5" x14ac:dyDescent="0.2">
      <c r="A36" s="1">
        <v>32</v>
      </c>
      <c r="B36" s="2" t="s">
        <v>518</v>
      </c>
      <c r="C36" s="61">
        <v>2127743</v>
      </c>
      <c r="D36" s="61">
        <v>272891</v>
      </c>
      <c r="E36" s="83">
        <v>2400634</v>
      </c>
    </row>
    <row r="37" spans="1:5" x14ac:dyDescent="0.2">
      <c r="A37" s="1">
        <v>33</v>
      </c>
      <c r="B37" s="2" t="s">
        <v>539</v>
      </c>
      <c r="C37" s="61">
        <v>1753188</v>
      </c>
      <c r="D37" s="61">
        <v>550234</v>
      </c>
      <c r="E37" s="83">
        <v>2303422</v>
      </c>
    </row>
    <row r="38" spans="1:5" x14ac:dyDescent="0.2">
      <c r="A38" s="1">
        <v>34</v>
      </c>
      <c r="B38" s="2" t="s">
        <v>530</v>
      </c>
      <c r="C38" s="61">
        <v>1627470</v>
      </c>
      <c r="D38" s="61">
        <v>565393</v>
      </c>
      <c r="E38" s="83">
        <v>2192863</v>
      </c>
    </row>
    <row r="39" spans="1:5" x14ac:dyDescent="0.2">
      <c r="A39" s="1">
        <v>35</v>
      </c>
      <c r="B39" s="2" t="s">
        <v>596</v>
      </c>
      <c r="C39" s="61">
        <v>505314</v>
      </c>
      <c r="D39" s="61">
        <v>1674014</v>
      </c>
      <c r="E39" s="83">
        <v>2179328</v>
      </c>
    </row>
    <row r="40" spans="1:5" x14ac:dyDescent="0.2">
      <c r="A40" s="1">
        <v>36</v>
      </c>
      <c r="B40" s="2" t="s">
        <v>431</v>
      </c>
      <c r="C40" s="61">
        <v>1597391</v>
      </c>
      <c r="D40" s="61">
        <v>471605</v>
      </c>
      <c r="E40" s="83">
        <v>2068996</v>
      </c>
    </row>
    <row r="41" spans="1:5" x14ac:dyDescent="0.2">
      <c r="A41" s="1">
        <v>37</v>
      </c>
      <c r="B41" s="2" t="s">
        <v>597</v>
      </c>
      <c r="C41" s="61">
        <v>1389552</v>
      </c>
      <c r="D41" s="61">
        <v>586812</v>
      </c>
      <c r="E41" s="83">
        <v>1976364</v>
      </c>
    </row>
    <row r="42" spans="1:5" x14ac:dyDescent="0.2">
      <c r="A42" s="1">
        <v>38</v>
      </c>
      <c r="B42" s="2" t="s">
        <v>398</v>
      </c>
      <c r="C42" s="61">
        <v>1959807</v>
      </c>
      <c r="D42" s="61">
        <v>57</v>
      </c>
      <c r="E42" s="83">
        <v>1959864</v>
      </c>
    </row>
    <row r="43" spans="1:5" x14ac:dyDescent="0.2">
      <c r="A43" s="1">
        <v>39</v>
      </c>
      <c r="B43" s="2" t="s">
        <v>598</v>
      </c>
      <c r="C43" s="61">
        <v>1141619</v>
      </c>
      <c r="D43" s="61">
        <v>783111</v>
      </c>
      <c r="E43" s="83">
        <v>1924730</v>
      </c>
    </row>
    <row r="44" spans="1:5" x14ac:dyDescent="0.2">
      <c r="A44" s="1">
        <v>40</v>
      </c>
      <c r="B44" s="2" t="s">
        <v>535</v>
      </c>
      <c r="C44" s="61">
        <v>1472386</v>
      </c>
      <c r="D44" s="61">
        <v>450688</v>
      </c>
      <c r="E44" s="83">
        <v>1923074</v>
      </c>
    </row>
    <row r="45" spans="1:5" x14ac:dyDescent="0.2">
      <c r="A45" s="1">
        <v>41</v>
      </c>
      <c r="B45" s="2" t="s">
        <v>599</v>
      </c>
      <c r="C45" s="61">
        <v>852878</v>
      </c>
      <c r="D45" s="61">
        <v>1005792</v>
      </c>
      <c r="E45" s="83">
        <v>1858670</v>
      </c>
    </row>
    <row r="46" spans="1:5" x14ac:dyDescent="0.2">
      <c r="A46" s="1">
        <v>42</v>
      </c>
      <c r="B46" s="2" t="s">
        <v>600</v>
      </c>
      <c r="C46" s="61">
        <v>887272</v>
      </c>
      <c r="D46" s="61">
        <v>961036</v>
      </c>
      <c r="E46" s="83">
        <v>1848308</v>
      </c>
    </row>
    <row r="47" spans="1:5" x14ac:dyDescent="0.2">
      <c r="A47" s="1">
        <v>43</v>
      </c>
      <c r="B47" s="2" t="s">
        <v>404</v>
      </c>
      <c r="C47" s="61">
        <v>1810218</v>
      </c>
      <c r="D47" s="61">
        <v>1873</v>
      </c>
      <c r="E47" s="83">
        <v>1812091</v>
      </c>
    </row>
    <row r="48" spans="1:5" x14ac:dyDescent="0.2">
      <c r="A48" s="1">
        <v>44</v>
      </c>
      <c r="B48" s="2" t="s">
        <v>418</v>
      </c>
      <c r="C48" s="61">
        <v>1379320</v>
      </c>
      <c r="D48" s="61">
        <v>431556</v>
      </c>
      <c r="E48" s="83">
        <v>1810876</v>
      </c>
    </row>
    <row r="49" spans="1:5" x14ac:dyDescent="0.2">
      <c r="A49" s="1">
        <v>45</v>
      </c>
      <c r="B49" s="2" t="s">
        <v>601</v>
      </c>
      <c r="C49" s="61">
        <v>1000426</v>
      </c>
      <c r="D49" s="61">
        <v>730302</v>
      </c>
      <c r="E49" s="83">
        <v>1730728</v>
      </c>
    </row>
    <row r="50" spans="1:5" x14ac:dyDescent="0.2">
      <c r="A50" s="1">
        <v>46</v>
      </c>
      <c r="B50" s="2" t="s">
        <v>602</v>
      </c>
      <c r="C50" s="61">
        <v>1108355</v>
      </c>
      <c r="D50" s="61">
        <v>610537</v>
      </c>
      <c r="E50" s="83">
        <v>1718892</v>
      </c>
    </row>
    <row r="51" spans="1:5" x14ac:dyDescent="0.2">
      <c r="A51" s="1">
        <v>47</v>
      </c>
      <c r="B51" s="2" t="s">
        <v>407</v>
      </c>
      <c r="C51" s="61">
        <v>1710547</v>
      </c>
      <c r="D51" s="61">
        <v>248</v>
      </c>
      <c r="E51" s="83">
        <v>1710795</v>
      </c>
    </row>
    <row r="52" spans="1:5" x14ac:dyDescent="0.2">
      <c r="A52" s="1">
        <v>48</v>
      </c>
      <c r="B52" s="2" t="s">
        <v>377</v>
      </c>
      <c r="C52" s="61">
        <v>1603355</v>
      </c>
      <c r="D52" s="61">
        <v>56500</v>
      </c>
      <c r="E52" s="83">
        <v>1659855</v>
      </c>
    </row>
    <row r="53" spans="1:5" x14ac:dyDescent="0.2">
      <c r="A53" s="1">
        <v>49</v>
      </c>
      <c r="B53" s="2" t="s">
        <v>603</v>
      </c>
      <c r="C53" s="61">
        <v>1090768</v>
      </c>
      <c r="D53" s="61">
        <v>535416</v>
      </c>
      <c r="E53" s="83">
        <v>1626184</v>
      </c>
    </row>
    <row r="54" spans="1:5" x14ac:dyDescent="0.2">
      <c r="A54" s="174">
        <v>50</v>
      </c>
      <c r="B54" s="2" t="s">
        <v>604</v>
      </c>
      <c r="C54" s="48">
        <v>908417</v>
      </c>
      <c r="D54" s="48">
        <v>691765</v>
      </c>
      <c r="E54" s="275">
        <v>1600182</v>
      </c>
    </row>
    <row r="55" spans="1:5" x14ac:dyDescent="0.2">
      <c r="A55" s="552"/>
      <c r="B55" s="552"/>
      <c r="C55" s="61" t="s">
        <v>0</v>
      </c>
      <c r="D55" s="39" t="s">
        <v>0</v>
      </c>
      <c r="E55" s="39" t="s">
        <v>0</v>
      </c>
    </row>
    <row r="56" spans="1:5" x14ac:dyDescent="0.2">
      <c r="A56" s="272"/>
    </row>
    <row r="58" spans="1:5" x14ac:dyDescent="0.2">
      <c r="C58"/>
      <c r="D58"/>
      <c r="E58"/>
    </row>
    <row r="59" spans="1:5" x14ac:dyDescent="0.2">
      <c r="C59"/>
      <c r="D59"/>
      <c r="E59"/>
    </row>
    <row r="60" spans="1:5" x14ac:dyDescent="0.2">
      <c r="C60"/>
      <c r="D60"/>
      <c r="E60"/>
    </row>
    <row r="61" spans="1:5" x14ac:dyDescent="0.2">
      <c r="C61"/>
      <c r="D61"/>
      <c r="E61"/>
    </row>
    <row r="62" spans="1:5" x14ac:dyDescent="0.2">
      <c r="C62"/>
      <c r="D62"/>
      <c r="E62"/>
    </row>
    <row r="63" spans="1:5" x14ac:dyDescent="0.2">
      <c r="C63"/>
      <c r="D63"/>
      <c r="E63"/>
    </row>
    <row r="64" spans="1:5" x14ac:dyDescent="0.2">
      <c r="C64"/>
      <c r="D64"/>
      <c r="E64"/>
    </row>
    <row r="65" spans="3:5" x14ac:dyDescent="0.2">
      <c r="C65"/>
      <c r="D65"/>
      <c r="E65"/>
    </row>
    <row r="66" spans="3:5" x14ac:dyDescent="0.2">
      <c r="C66"/>
      <c r="D66"/>
      <c r="E66"/>
    </row>
    <row r="67" spans="3:5" x14ac:dyDescent="0.2">
      <c r="C67"/>
      <c r="D67"/>
      <c r="E67"/>
    </row>
    <row r="68" spans="3:5" x14ac:dyDescent="0.2">
      <c r="C68"/>
      <c r="D68"/>
      <c r="E68"/>
    </row>
    <row r="69" spans="3:5" x14ac:dyDescent="0.2">
      <c r="C69"/>
      <c r="D69"/>
      <c r="E69"/>
    </row>
    <row r="70" spans="3:5" x14ac:dyDescent="0.2">
      <c r="C70"/>
      <c r="D70"/>
      <c r="E70"/>
    </row>
    <row r="71" spans="3:5" x14ac:dyDescent="0.2">
      <c r="C71"/>
      <c r="D71"/>
      <c r="E71"/>
    </row>
    <row r="72" spans="3:5" x14ac:dyDescent="0.2">
      <c r="C72"/>
      <c r="D72"/>
      <c r="E72"/>
    </row>
    <row r="73" spans="3:5" x14ac:dyDescent="0.2">
      <c r="C73"/>
      <c r="D73"/>
      <c r="E73"/>
    </row>
    <row r="74" spans="3:5" x14ac:dyDescent="0.2">
      <c r="C74"/>
      <c r="D74"/>
      <c r="E74"/>
    </row>
    <row r="75" spans="3:5" x14ac:dyDescent="0.2">
      <c r="C75"/>
      <c r="D75"/>
      <c r="E75"/>
    </row>
    <row r="76" spans="3:5" x14ac:dyDescent="0.2">
      <c r="C76"/>
      <c r="D76"/>
      <c r="E76"/>
    </row>
    <row r="77" spans="3:5" x14ac:dyDescent="0.2">
      <c r="C77"/>
      <c r="D77"/>
      <c r="E77"/>
    </row>
    <row r="78" spans="3:5" x14ac:dyDescent="0.2">
      <c r="C78"/>
      <c r="D78"/>
      <c r="E78"/>
    </row>
    <row r="79" spans="3:5" x14ac:dyDescent="0.2">
      <c r="C79"/>
      <c r="D79"/>
      <c r="E79"/>
    </row>
    <row r="80" spans="3:5" x14ac:dyDescent="0.2">
      <c r="C80"/>
      <c r="D80"/>
      <c r="E80"/>
    </row>
    <row r="81" spans="3:5" x14ac:dyDescent="0.2">
      <c r="C81"/>
      <c r="D81"/>
      <c r="E81"/>
    </row>
    <row r="82" spans="3:5" x14ac:dyDescent="0.2">
      <c r="C82"/>
      <c r="D82"/>
      <c r="E82"/>
    </row>
    <row r="83" spans="3:5" x14ac:dyDescent="0.2">
      <c r="C83"/>
      <c r="D83"/>
      <c r="E83"/>
    </row>
    <row r="84" spans="3:5" x14ac:dyDescent="0.2">
      <c r="C84"/>
      <c r="D84"/>
      <c r="E84"/>
    </row>
    <row r="85" spans="3:5" x14ac:dyDescent="0.2">
      <c r="C85"/>
      <c r="D85"/>
      <c r="E85"/>
    </row>
    <row r="86" spans="3:5" x14ac:dyDescent="0.2">
      <c r="C86"/>
      <c r="D86"/>
      <c r="E86"/>
    </row>
    <row r="87" spans="3:5" x14ac:dyDescent="0.2">
      <c r="C87"/>
      <c r="D87"/>
      <c r="E87"/>
    </row>
    <row r="88" spans="3:5" x14ac:dyDescent="0.2">
      <c r="C88"/>
      <c r="D88"/>
      <c r="E88"/>
    </row>
    <row r="89" spans="3:5" x14ac:dyDescent="0.2">
      <c r="C89"/>
      <c r="D89"/>
      <c r="E89"/>
    </row>
    <row r="90" spans="3:5" x14ac:dyDescent="0.2">
      <c r="C90"/>
      <c r="D90"/>
      <c r="E90"/>
    </row>
    <row r="91" spans="3:5" x14ac:dyDescent="0.2">
      <c r="C91"/>
      <c r="D91"/>
      <c r="E91"/>
    </row>
    <row r="92" spans="3:5" x14ac:dyDescent="0.2">
      <c r="C92"/>
      <c r="D92"/>
      <c r="E92"/>
    </row>
    <row r="93" spans="3:5" x14ac:dyDescent="0.2">
      <c r="C93"/>
      <c r="D93"/>
      <c r="E93"/>
    </row>
    <row r="94" spans="3:5" x14ac:dyDescent="0.2">
      <c r="C94"/>
      <c r="D94"/>
      <c r="E94"/>
    </row>
    <row r="95" spans="3:5" x14ac:dyDescent="0.2">
      <c r="C95"/>
      <c r="D95"/>
      <c r="E95"/>
    </row>
    <row r="96" spans="3:5" x14ac:dyDescent="0.2">
      <c r="C96"/>
      <c r="D96"/>
      <c r="E96"/>
    </row>
    <row r="97" spans="3:5" x14ac:dyDescent="0.2">
      <c r="C97"/>
      <c r="D97"/>
      <c r="E97"/>
    </row>
    <row r="98" spans="3:5" x14ac:dyDescent="0.2">
      <c r="C98"/>
      <c r="D98"/>
      <c r="E98"/>
    </row>
    <row r="99" spans="3:5" x14ac:dyDescent="0.2">
      <c r="C99"/>
      <c r="D99"/>
      <c r="E99"/>
    </row>
    <row r="100" spans="3:5" x14ac:dyDescent="0.2">
      <c r="C100"/>
      <c r="D100"/>
      <c r="E100"/>
    </row>
    <row r="101" spans="3:5" x14ac:dyDescent="0.2">
      <c r="C101"/>
      <c r="D101"/>
      <c r="E101"/>
    </row>
    <row r="102" spans="3:5" x14ac:dyDescent="0.2">
      <c r="C102"/>
      <c r="D102"/>
      <c r="E102"/>
    </row>
    <row r="103" spans="3:5" x14ac:dyDescent="0.2">
      <c r="C103"/>
      <c r="D103"/>
      <c r="E103"/>
    </row>
    <row r="104" spans="3:5" x14ac:dyDescent="0.2">
      <c r="C104"/>
      <c r="D104"/>
      <c r="E104"/>
    </row>
    <row r="105" spans="3:5" x14ac:dyDescent="0.2">
      <c r="C105"/>
      <c r="D105"/>
      <c r="E105"/>
    </row>
    <row r="106" spans="3:5" x14ac:dyDescent="0.2">
      <c r="C106"/>
      <c r="D106"/>
      <c r="E106"/>
    </row>
    <row r="107" spans="3:5" x14ac:dyDescent="0.2">
      <c r="C107"/>
      <c r="D107"/>
      <c r="E107"/>
    </row>
  </sheetData>
  <mergeCells count="3">
    <mergeCell ref="A1:E1"/>
    <mergeCell ref="A2:E2"/>
    <mergeCell ref="A55:B55"/>
  </mergeCells>
  <printOptions horizontalCentered="1" verticalCentered="1"/>
  <pageMargins left="0.39370078740157483" right="0.39370078740157483" top="0.19685039370078741" bottom="0.19685039370078741" header="0.51181102362204722" footer="0.51181102362204722"/>
  <pageSetup paperSize="9" orientation="portrait" horizontalDpi="300" verticalDpi="300" r:id="rId1"/>
  <headerFooter alignWithMargins="0">
    <oddFooter>&amp;C 16</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M108"/>
  <sheetViews>
    <sheetView workbookViewId="0">
      <selection activeCell="F19" sqref="F19"/>
    </sheetView>
  </sheetViews>
  <sheetFormatPr defaultRowHeight="12.75" x14ac:dyDescent="0.2"/>
  <cols>
    <col min="1" max="1" width="5" customWidth="1"/>
    <col min="2" max="2" width="6.7109375" customWidth="1"/>
    <col min="3" max="3" width="24.28515625" customWidth="1"/>
    <col min="4" max="4" width="29.85546875" customWidth="1"/>
    <col min="5" max="5" width="10.42578125" style="77" customWidth="1"/>
    <col min="6" max="6" width="10.5703125" style="77" customWidth="1"/>
    <col min="7" max="7" width="9.5703125" style="77" customWidth="1"/>
  </cols>
  <sheetData>
    <row r="1" spans="1:13" x14ac:dyDescent="0.2">
      <c r="A1" s="520" t="s">
        <v>605</v>
      </c>
      <c r="B1" s="520"/>
      <c r="C1" s="520"/>
      <c r="D1" s="520"/>
      <c r="E1" s="520"/>
      <c r="F1" s="520"/>
      <c r="G1" s="520"/>
      <c r="H1" s="158"/>
      <c r="I1" s="158"/>
      <c r="J1" s="158"/>
      <c r="M1" s="120"/>
    </row>
    <row r="2" spans="1:13" x14ac:dyDescent="0.2">
      <c r="A2" s="553" t="s">
        <v>251</v>
      </c>
      <c r="B2" s="553"/>
      <c r="C2" s="553"/>
      <c r="D2" s="553"/>
      <c r="E2" s="553"/>
      <c r="F2" s="553"/>
      <c r="G2" s="553"/>
    </row>
    <row r="3" spans="1:13" x14ac:dyDescent="0.2">
      <c r="A3" s="129" t="s">
        <v>0</v>
      </c>
      <c r="B3" s="56"/>
      <c r="C3" s="56"/>
      <c r="D3" s="9"/>
      <c r="F3" s="271" t="s">
        <v>346</v>
      </c>
      <c r="G3" s="278"/>
    </row>
    <row r="4" spans="1:13" x14ac:dyDescent="0.2">
      <c r="A4" s="36"/>
      <c r="B4" s="58"/>
      <c r="C4" s="58"/>
      <c r="D4" s="11"/>
      <c r="E4" s="33" t="s">
        <v>249</v>
      </c>
      <c r="F4" s="33" t="s">
        <v>345</v>
      </c>
      <c r="G4" s="8" t="s">
        <v>32</v>
      </c>
    </row>
    <row r="5" spans="1:13" x14ac:dyDescent="0.2">
      <c r="A5" s="36" t="s">
        <v>79</v>
      </c>
      <c r="B5" s="33" t="s">
        <v>82</v>
      </c>
      <c r="C5" s="58" t="s">
        <v>80</v>
      </c>
      <c r="D5" s="58" t="s">
        <v>83</v>
      </c>
      <c r="E5" s="33" t="s">
        <v>250</v>
      </c>
      <c r="F5" s="33" t="s">
        <v>250</v>
      </c>
      <c r="G5" s="8" t="s">
        <v>250</v>
      </c>
    </row>
    <row r="6" spans="1:13" x14ac:dyDescent="0.2">
      <c r="A6" s="1">
        <v>1</v>
      </c>
      <c r="B6" s="276" t="s">
        <v>254</v>
      </c>
      <c r="C6" s="2" t="s">
        <v>397</v>
      </c>
      <c r="D6" s="2" t="s">
        <v>172</v>
      </c>
      <c r="E6" s="61">
        <v>4777732</v>
      </c>
      <c r="F6" s="61">
        <v>274835</v>
      </c>
      <c r="G6" s="83">
        <v>5052567</v>
      </c>
    </row>
    <row r="7" spans="1:13" x14ac:dyDescent="0.2">
      <c r="A7" s="1">
        <v>2</v>
      </c>
      <c r="B7" s="276" t="s">
        <v>255</v>
      </c>
      <c r="C7" s="2" t="s">
        <v>384</v>
      </c>
      <c r="D7" s="2" t="s">
        <v>165</v>
      </c>
      <c r="E7" s="61">
        <v>3313401</v>
      </c>
      <c r="F7" s="61">
        <v>1490434</v>
      </c>
      <c r="G7" s="83">
        <v>4803835</v>
      </c>
    </row>
    <row r="8" spans="1:13" x14ac:dyDescent="0.2">
      <c r="A8" s="1">
        <v>3</v>
      </c>
      <c r="B8" s="276" t="s">
        <v>256</v>
      </c>
      <c r="C8" s="2" t="s">
        <v>417</v>
      </c>
      <c r="D8" s="2" t="s">
        <v>209</v>
      </c>
      <c r="E8" s="61">
        <v>2268869</v>
      </c>
      <c r="F8" s="61">
        <v>2179071</v>
      </c>
      <c r="G8" s="83">
        <v>4447940</v>
      </c>
    </row>
    <row r="9" spans="1:13" x14ac:dyDescent="0.2">
      <c r="A9" s="1">
        <v>4</v>
      </c>
      <c r="B9" s="276" t="s">
        <v>257</v>
      </c>
      <c r="C9" s="2" t="s">
        <v>412</v>
      </c>
      <c r="D9" s="2" t="s">
        <v>170</v>
      </c>
      <c r="E9" s="61">
        <v>3212113</v>
      </c>
      <c r="F9" s="61">
        <v>1094309</v>
      </c>
      <c r="G9" s="83">
        <v>4306422</v>
      </c>
    </row>
    <row r="10" spans="1:13" x14ac:dyDescent="0.2">
      <c r="A10" s="1">
        <v>5</v>
      </c>
      <c r="B10" s="276" t="s">
        <v>258</v>
      </c>
      <c r="C10" s="2" t="s">
        <v>529</v>
      </c>
      <c r="D10" s="2" t="s">
        <v>208</v>
      </c>
      <c r="E10" s="61">
        <v>2815649</v>
      </c>
      <c r="F10" s="61">
        <v>1029037</v>
      </c>
      <c r="G10" s="83">
        <v>3844686</v>
      </c>
    </row>
    <row r="11" spans="1:13" x14ac:dyDescent="0.2">
      <c r="A11" s="1">
        <v>6</v>
      </c>
      <c r="B11" s="276" t="s">
        <v>259</v>
      </c>
      <c r="C11" s="2" t="s">
        <v>514</v>
      </c>
      <c r="D11" s="2" t="s">
        <v>155</v>
      </c>
      <c r="E11" s="61">
        <v>3204250</v>
      </c>
      <c r="F11" s="61">
        <v>467878</v>
      </c>
      <c r="G11" s="83">
        <v>3672128</v>
      </c>
    </row>
    <row r="12" spans="1:13" x14ac:dyDescent="0.2">
      <c r="A12" s="1">
        <v>7</v>
      </c>
      <c r="B12" s="276" t="s">
        <v>260</v>
      </c>
      <c r="C12" s="2" t="s">
        <v>425</v>
      </c>
      <c r="D12" s="2" t="s">
        <v>210</v>
      </c>
      <c r="E12" s="61">
        <v>1604074</v>
      </c>
      <c r="F12" s="61">
        <v>1942632</v>
      </c>
      <c r="G12" s="83">
        <v>3546706</v>
      </c>
    </row>
    <row r="13" spans="1:13" x14ac:dyDescent="0.2">
      <c r="A13" s="1">
        <v>8</v>
      </c>
      <c r="B13" s="276" t="s">
        <v>261</v>
      </c>
      <c r="C13" s="2" t="s">
        <v>384</v>
      </c>
      <c r="D13" s="2" t="s">
        <v>160</v>
      </c>
      <c r="E13" s="61">
        <v>3420617</v>
      </c>
      <c r="F13" s="61">
        <v>4663</v>
      </c>
      <c r="G13" s="83">
        <v>3425280</v>
      </c>
    </row>
    <row r="14" spans="1:13" x14ac:dyDescent="0.2">
      <c r="A14" s="1">
        <v>9</v>
      </c>
      <c r="B14" s="276" t="s">
        <v>262</v>
      </c>
      <c r="C14" s="2" t="s">
        <v>514</v>
      </c>
      <c r="D14" s="2" t="s">
        <v>159</v>
      </c>
      <c r="E14" s="61">
        <v>2767835</v>
      </c>
      <c r="F14" s="61">
        <v>418333</v>
      </c>
      <c r="G14" s="83">
        <v>3186168</v>
      </c>
    </row>
    <row r="15" spans="1:13" x14ac:dyDescent="0.2">
      <c r="A15" s="1">
        <v>10</v>
      </c>
      <c r="B15" s="276" t="s">
        <v>263</v>
      </c>
      <c r="C15" s="2" t="s">
        <v>533</v>
      </c>
      <c r="D15" s="2" t="s">
        <v>212</v>
      </c>
      <c r="E15" s="61">
        <v>1372243</v>
      </c>
      <c r="F15" s="61">
        <v>1772868</v>
      </c>
      <c r="G15" s="83">
        <v>3145111</v>
      </c>
    </row>
    <row r="16" spans="1:13" x14ac:dyDescent="0.2">
      <c r="A16" s="1">
        <v>11</v>
      </c>
      <c r="B16" s="276" t="s">
        <v>264</v>
      </c>
      <c r="C16" s="2" t="s">
        <v>422</v>
      </c>
      <c r="D16" s="2" t="s">
        <v>198</v>
      </c>
      <c r="E16" s="61">
        <v>2439603</v>
      </c>
      <c r="F16" s="61">
        <v>686433</v>
      </c>
      <c r="G16" s="83">
        <v>3126036</v>
      </c>
    </row>
    <row r="17" spans="1:7" x14ac:dyDescent="0.2">
      <c r="A17" s="1">
        <v>12</v>
      </c>
      <c r="B17" s="276" t="s">
        <v>265</v>
      </c>
      <c r="C17" s="2" t="s">
        <v>413</v>
      </c>
      <c r="D17" s="2" t="s">
        <v>158</v>
      </c>
      <c r="E17" s="61">
        <v>2947751</v>
      </c>
      <c r="F17" s="61">
        <v>711</v>
      </c>
      <c r="G17" s="83">
        <v>2948462</v>
      </c>
    </row>
    <row r="18" spans="1:7" x14ac:dyDescent="0.2">
      <c r="A18" s="1">
        <v>13</v>
      </c>
      <c r="B18" s="276" t="s">
        <v>266</v>
      </c>
      <c r="C18" s="2" t="s">
        <v>532</v>
      </c>
      <c r="D18" s="2" t="s">
        <v>211</v>
      </c>
      <c r="E18" s="61">
        <v>1415836</v>
      </c>
      <c r="F18" s="61">
        <v>1229851</v>
      </c>
      <c r="G18" s="83">
        <v>2645687</v>
      </c>
    </row>
    <row r="19" spans="1:7" x14ac:dyDescent="0.2">
      <c r="A19" s="1">
        <v>14</v>
      </c>
      <c r="B19" s="276" t="s">
        <v>267</v>
      </c>
      <c r="C19" s="2" t="s">
        <v>424</v>
      </c>
      <c r="D19" s="2" t="s">
        <v>171</v>
      </c>
      <c r="E19" s="61">
        <v>1807990</v>
      </c>
      <c r="F19" s="61">
        <v>715793</v>
      </c>
      <c r="G19" s="83">
        <v>2523783</v>
      </c>
    </row>
    <row r="20" spans="1:7" x14ac:dyDescent="0.2">
      <c r="A20" s="1">
        <v>15</v>
      </c>
      <c r="B20" s="276" t="s">
        <v>268</v>
      </c>
      <c r="C20" s="2" t="s">
        <v>530</v>
      </c>
      <c r="D20" s="2" t="s">
        <v>166</v>
      </c>
      <c r="E20" s="61">
        <v>1595565</v>
      </c>
      <c r="F20" s="61">
        <v>561987</v>
      </c>
      <c r="G20" s="83">
        <v>2157552</v>
      </c>
    </row>
    <row r="21" spans="1:7" x14ac:dyDescent="0.2">
      <c r="A21" s="1">
        <v>16</v>
      </c>
      <c r="B21" s="276" t="s">
        <v>269</v>
      </c>
      <c r="C21" s="2" t="s">
        <v>531</v>
      </c>
      <c r="D21" s="2" t="s">
        <v>201</v>
      </c>
      <c r="E21" s="61">
        <v>1552793</v>
      </c>
      <c r="F21" s="61">
        <v>510439</v>
      </c>
      <c r="G21" s="83">
        <v>2063232</v>
      </c>
    </row>
    <row r="22" spans="1:7" x14ac:dyDescent="0.2">
      <c r="A22" s="1">
        <v>17</v>
      </c>
      <c r="B22" s="276" t="s">
        <v>270</v>
      </c>
      <c r="C22" s="2" t="s">
        <v>420</v>
      </c>
      <c r="D22" s="2" t="s">
        <v>215</v>
      </c>
      <c r="E22" s="61">
        <v>1243245</v>
      </c>
      <c r="F22" s="61">
        <v>752434</v>
      </c>
      <c r="G22" s="83">
        <v>1995679</v>
      </c>
    </row>
    <row r="23" spans="1:7" x14ac:dyDescent="0.2">
      <c r="A23" s="1">
        <v>18</v>
      </c>
      <c r="B23" s="276" t="s">
        <v>271</v>
      </c>
      <c r="C23" s="2" t="s">
        <v>518</v>
      </c>
      <c r="D23" s="2" t="s">
        <v>163</v>
      </c>
      <c r="E23" s="61">
        <v>1735382</v>
      </c>
      <c r="F23" s="61">
        <v>224557</v>
      </c>
      <c r="G23" s="83">
        <v>1959939</v>
      </c>
    </row>
    <row r="24" spans="1:7" x14ac:dyDescent="0.2">
      <c r="A24" s="1">
        <v>19</v>
      </c>
      <c r="B24" s="276" t="s">
        <v>272</v>
      </c>
      <c r="C24" s="2" t="s">
        <v>398</v>
      </c>
      <c r="D24" s="2" t="s">
        <v>156</v>
      </c>
      <c r="E24" s="61">
        <v>1959807</v>
      </c>
      <c r="F24" s="61">
        <v>57</v>
      </c>
      <c r="G24" s="83">
        <v>1959864</v>
      </c>
    </row>
    <row r="25" spans="1:7" x14ac:dyDescent="0.2">
      <c r="A25" s="1">
        <v>20</v>
      </c>
      <c r="B25" s="276" t="s">
        <v>273</v>
      </c>
      <c r="C25" s="2" t="s">
        <v>430</v>
      </c>
      <c r="D25" s="2" t="s">
        <v>186</v>
      </c>
      <c r="E25" s="61">
        <v>1361865</v>
      </c>
      <c r="F25" s="61">
        <v>570889</v>
      </c>
      <c r="G25" s="83">
        <v>1932754</v>
      </c>
    </row>
    <row r="26" spans="1:7" x14ac:dyDescent="0.2">
      <c r="A26" s="1">
        <v>21</v>
      </c>
      <c r="B26" s="276" t="s">
        <v>274</v>
      </c>
      <c r="C26" s="2" t="s">
        <v>525</v>
      </c>
      <c r="D26" s="2" t="s">
        <v>183</v>
      </c>
      <c r="E26" s="61">
        <v>1312277</v>
      </c>
      <c r="F26" s="61">
        <v>585119</v>
      </c>
      <c r="G26" s="83">
        <v>1897396</v>
      </c>
    </row>
    <row r="27" spans="1:7" x14ac:dyDescent="0.2">
      <c r="A27" s="1">
        <v>22</v>
      </c>
      <c r="B27" s="276" t="s">
        <v>275</v>
      </c>
      <c r="C27" s="2" t="s">
        <v>428</v>
      </c>
      <c r="D27" s="2" t="s">
        <v>214</v>
      </c>
      <c r="E27" s="61">
        <v>1341230</v>
      </c>
      <c r="F27" s="61">
        <v>476383</v>
      </c>
      <c r="G27" s="83">
        <v>1817613</v>
      </c>
    </row>
    <row r="28" spans="1:7" x14ac:dyDescent="0.2">
      <c r="A28" s="1">
        <v>23</v>
      </c>
      <c r="B28" s="276" t="s">
        <v>276</v>
      </c>
      <c r="C28" s="2" t="s">
        <v>596</v>
      </c>
      <c r="D28" s="2" t="s">
        <v>344</v>
      </c>
      <c r="E28" s="61">
        <v>407161</v>
      </c>
      <c r="F28" s="61">
        <v>1354578</v>
      </c>
      <c r="G28" s="83">
        <v>1761739</v>
      </c>
    </row>
    <row r="29" spans="1:7" x14ac:dyDescent="0.2">
      <c r="A29" s="1">
        <v>24</v>
      </c>
      <c r="B29" s="276" t="s">
        <v>277</v>
      </c>
      <c r="C29" s="2" t="s">
        <v>430</v>
      </c>
      <c r="D29" s="2" t="s">
        <v>206</v>
      </c>
      <c r="E29" s="61">
        <v>1148012</v>
      </c>
      <c r="F29" s="61">
        <v>581647</v>
      </c>
      <c r="G29" s="83">
        <v>1729659</v>
      </c>
    </row>
    <row r="30" spans="1:7" x14ac:dyDescent="0.2">
      <c r="A30" s="1">
        <v>25</v>
      </c>
      <c r="B30" s="276" t="s">
        <v>278</v>
      </c>
      <c r="C30" s="2" t="s">
        <v>416</v>
      </c>
      <c r="D30" s="2" t="s">
        <v>196</v>
      </c>
      <c r="E30" s="61">
        <v>1016266</v>
      </c>
      <c r="F30" s="61">
        <v>674013</v>
      </c>
      <c r="G30" s="83">
        <v>1690279</v>
      </c>
    </row>
    <row r="31" spans="1:7" x14ac:dyDescent="0.2">
      <c r="A31" s="1">
        <v>26</v>
      </c>
      <c r="B31" s="276" t="s">
        <v>279</v>
      </c>
      <c r="C31" s="2" t="s">
        <v>426</v>
      </c>
      <c r="D31" s="2" t="s">
        <v>224</v>
      </c>
      <c r="E31" s="61">
        <v>887831</v>
      </c>
      <c r="F31" s="61">
        <v>797178</v>
      </c>
      <c r="G31" s="83">
        <v>1685009</v>
      </c>
    </row>
    <row r="32" spans="1:7" x14ac:dyDescent="0.2">
      <c r="A32" s="1">
        <v>27</v>
      </c>
      <c r="B32" s="276" t="s">
        <v>280</v>
      </c>
      <c r="C32" s="2" t="s">
        <v>431</v>
      </c>
      <c r="D32" s="2" t="s">
        <v>213</v>
      </c>
      <c r="E32" s="61">
        <v>1264229</v>
      </c>
      <c r="F32" s="61">
        <v>379577</v>
      </c>
      <c r="G32" s="83">
        <v>1643806</v>
      </c>
    </row>
    <row r="33" spans="1:7" x14ac:dyDescent="0.2">
      <c r="A33" s="1">
        <v>28</v>
      </c>
      <c r="B33" s="276" t="s">
        <v>281</v>
      </c>
      <c r="C33" s="2" t="s">
        <v>426</v>
      </c>
      <c r="D33" s="2" t="s">
        <v>227</v>
      </c>
      <c r="E33" s="61">
        <v>833158</v>
      </c>
      <c r="F33" s="61">
        <v>773381</v>
      </c>
      <c r="G33" s="83">
        <v>1606539</v>
      </c>
    </row>
    <row r="34" spans="1:7" x14ac:dyDescent="0.2">
      <c r="A34" s="1">
        <v>29</v>
      </c>
      <c r="B34" s="276" t="s">
        <v>282</v>
      </c>
      <c r="C34" s="2" t="s">
        <v>419</v>
      </c>
      <c r="D34" s="2" t="s">
        <v>228</v>
      </c>
      <c r="E34" s="61">
        <v>749518</v>
      </c>
      <c r="F34" s="61">
        <v>841805</v>
      </c>
      <c r="G34" s="83">
        <v>1591323</v>
      </c>
    </row>
    <row r="35" spans="1:7" x14ac:dyDescent="0.2">
      <c r="A35" s="1">
        <v>30</v>
      </c>
      <c r="B35" s="276" t="s">
        <v>283</v>
      </c>
      <c r="C35" s="2" t="s">
        <v>534</v>
      </c>
      <c r="D35" s="2" t="s">
        <v>196</v>
      </c>
      <c r="E35" s="61">
        <v>1270782</v>
      </c>
      <c r="F35" s="61">
        <v>319632</v>
      </c>
      <c r="G35" s="83">
        <v>1590414</v>
      </c>
    </row>
    <row r="36" spans="1:7" x14ac:dyDescent="0.2">
      <c r="A36" s="1">
        <v>31</v>
      </c>
      <c r="B36" s="276" t="s">
        <v>284</v>
      </c>
      <c r="C36" s="2" t="s">
        <v>413</v>
      </c>
      <c r="D36" s="2" t="s">
        <v>159</v>
      </c>
      <c r="E36" s="61">
        <v>1547703</v>
      </c>
      <c r="F36" s="61">
        <v>79</v>
      </c>
      <c r="G36" s="83">
        <v>1547782</v>
      </c>
    </row>
    <row r="37" spans="1:7" x14ac:dyDescent="0.2">
      <c r="A37" s="1">
        <v>32</v>
      </c>
      <c r="B37" s="276" t="s">
        <v>285</v>
      </c>
      <c r="C37" s="2" t="s">
        <v>514</v>
      </c>
      <c r="D37" s="2" t="s">
        <v>158</v>
      </c>
      <c r="E37" s="61">
        <v>1137097</v>
      </c>
      <c r="F37" s="61">
        <v>393987</v>
      </c>
      <c r="G37" s="83">
        <v>1531084</v>
      </c>
    </row>
    <row r="38" spans="1:7" x14ac:dyDescent="0.2">
      <c r="A38" s="1">
        <v>33</v>
      </c>
      <c r="B38" s="276" t="s">
        <v>286</v>
      </c>
      <c r="C38" s="2" t="s">
        <v>401</v>
      </c>
      <c r="D38" s="2" t="s">
        <v>162</v>
      </c>
      <c r="E38" s="61">
        <v>1486609</v>
      </c>
      <c r="F38" s="61">
        <v>1</v>
      </c>
      <c r="G38" s="83">
        <v>1486610</v>
      </c>
    </row>
    <row r="39" spans="1:7" x14ac:dyDescent="0.2">
      <c r="A39" s="1">
        <v>34</v>
      </c>
      <c r="B39" s="276" t="s">
        <v>287</v>
      </c>
      <c r="C39" s="2" t="s">
        <v>419</v>
      </c>
      <c r="D39" s="2" t="s">
        <v>229</v>
      </c>
      <c r="E39" s="61">
        <v>722886</v>
      </c>
      <c r="F39" s="61">
        <v>762679</v>
      </c>
      <c r="G39" s="83">
        <v>1485565</v>
      </c>
    </row>
    <row r="40" spans="1:7" x14ac:dyDescent="0.2">
      <c r="A40" s="1">
        <v>35</v>
      </c>
      <c r="B40" s="276" t="s">
        <v>288</v>
      </c>
      <c r="C40" s="2" t="s">
        <v>535</v>
      </c>
      <c r="D40" s="2" t="s">
        <v>216</v>
      </c>
      <c r="E40" s="61">
        <v>1109420</v>
      </c>
      <c r="F40" s="61">
        <v>367511</v>
      </c>
      <c r="G40" s="83">
        <v>1476931</v>
      </c>
    </row>
    <row r="41" spans="1:7" x14ac:dyDescent="0.2">
      <c r="A41" s="1">
        <v>36</v>
      </c>
      <c r="B41" s="276" t="s">
        <v>289</v>
      </c>
      <c r="C41" s="2" t="s">
        <v>416</v>
      </c>
      <c r="D41" s="2" t="s">
        <v>199</v>
      </c>
      <c r="E41" s="61">
        <v>935965</v>
      </c>
      <c r="F41" s="61">
        <v>529129</v>
      </c>
      <c r="G41" s="83">
        <v>1465094</v>
      </c>
    </row>
    <row r="42" spans="1:7" x14ac:dyDescent="0.2">
      <c r="A42" s="1">
        <v>37</v>
      </c>
      <c r="B42" s="276" t="s">
        <v>290</v>
      </c>
      <c r="C42" s="2" t="s">
        <v>537</v>
      </c>
      <c r="D42" s="2" t="s">
        <v>202</v>
      </c>
      <c r="E42" s="61">
        <v>1071214</v>
      </c>
      <c r="F42" s="61">
        <v>390518</v>
      </c>
      <c r="G42" s="83">
        <v>1461732</v>
      </c>
    </row>
    <row r="43" spans="1:7" x14ac:dyDescent="0.2">
      <c r="A43" s="1">
        <v>38</v>
      </c>
      <c r="B43" s="276" t="s">
        <v>291</v>
      </c>
      <c r="C43" s="2" t="s">
        <v>414</v>
      </c>
      <c r="D43" s="2" t="s">
        <v>217</v>
      </c>
      <c r="E43" s="61">
        <v>977577</v>
      </c>
      <c r="F43" s="61">
        <v>445898</v>
      </c>
      <c r="G43" s="83">
        <v>1423475</v>
      </c>
    </row>
    <row r="44" spans="1:7" x14ac:dyDescent="0.2">
      <c r="A44" s="1">
        <v>39</v>
      </c>
      <c r="B44" s="276" t="s">
        <v>292</v>
      </c>
      <c r="C44" s="2" t="s">
        <v>601</v>
      </c>
      <c r="D44" s="2" t="s">
        <v>225</v>
      </c>
      <c r="E44" s="61">
        <v>793345</v>
      </c>
      <c r="F44" s="61">
        <v>601448</v>
      </c>
      <c r="G44" s="83">
        <v>1394793</v>
      </c>
    </row>
    <row r="45" spans="1:7" x14ac:dyDescent="0.2">
      <c r="A45" s="1">
        <v>40</v>
      </c>
      <c r="B45" s="276" t="s">
        <v>293</v>
      </c>
      <c r="C45" s="2" t="s">
        <v>522</v>
      </c>
      <c r="D45" s="2" t="s">
        <v>180</v>
      </c>
      <c r="E45" s="61">
        <v>1289039</v>
      </c>
      <c r="F45" s="61">
        <v>88321</v>
      </c>
      <c r="G45" s="83">
        <v>1377360</v>
      </c>
    </row>
    <row r="46" spans="1:7" x14ac:dyDescent="0.2">
      <c r="A46" s="1">
        <v>41</v>
      </c>
      <c r="B46" s="276" t="s">
        <v>294</v>
      </c>
      <c r="C46" s="2" t="s">
        <v>413</v>
      </c>
      <c r="D46" s="2" t="s">
        <v>188</v>
      </c>
      <c r="E46" s="61">
        <v>910871</v>
      </c>
      <c r="F46" s="61">
        <v>452422</v>
      </c>
      <c r="G46" s="83">
        <v>1363293</v>
      </c>
    </row>
    <row r="47" spans="1:7" x14ac:dyDescent="0.2">
      <c r="A47" s="1">
        <v>42</v>
      </c>
      <c r="B47" s="276" t="s">
        <v>295</v>
      </c>
      <c r="C47" s="2" t="s">
        <v>520</v>
      </c>
      <c r="D47" s="2" t="s">
        <v>174</v>
      </c>
      <c r="E47" s="61">
        <v>1138394</v>
      </c>
      <c r="F47" s="61">
        <v>200561</v>
      </c>
      <c r="G47" s="83">
        <v>1338955</v>
      </c>
    </row>
    <row r="48" spans="1:7" x14ac:dyDescent="0.2">
      <c r="A48" s="1">
        <v>43</v>
      </c>
      <c r="B48" s="276" t="s">
        <v>296</v>
      </c>
      <c r="C48" s="2" t="s">
        <v>514</v>
      </c>
      <c r="D48" s="2" t="s">
        <v>161</v>
      </c>
      <c r="E48" s="61">
        <v>1331465</v>
      </c>
      <c r="F48" s="61">
        <v>3326</v>
      </c>
      <c r="G48" s="83">
        <v>1334791</v>
      </c>
    </row>
    <row r="49" spans="1:7" x14ac:dyDescent="0.2">
      <c r="A49" s="1">
        <v>44</v>
      </c>
      <c r="B49" s="276" t="s">
        <v>297</v>
      </c>
      <c r="C49" s="2" t="s">
        <v>603</v>
      </c>
      <c r="D49" s="2" t="s">
        <v>195</v>
      </c>
      <c r="E49" s="61">
        <v>898270</v>
      </c>
      <c r="F49" s="61">
        <v>433867</v>
      </c>
      <c r="G49" s="83">
        <v>1332137</v>
      </c>
    </row>
    <row r="50" spans="1:7" x14ac:dyDescent="0.2">
      <c r="A50" s="1">
        <v>45</v>
      </c>
      <c r="B50" s="276" t="s">
        <v>298</v>
      </c>
      <c r="C50" s="2" t="s">
        <v>415</v>
      </c>
      <c r="D50" s="2" t="s">
        <v>219</v>
      </c>
      <c r="E50" s="61">
        <v>906483</v>
      </c>
      <c r="F50" s="61">
        <v>405987</v>
      </c>
      <c r="G50" s="83">
        <v>1312470</v>
      </c>
    </row>
    <row r="51" spans="1:7" x14ac:dyDescent="0.2">
      <c r="A51" s="1">
        <v>46</v>
      </c>
      <c r="B51" s="276" t="s">
        <v>299</v>
      </c>
      <c r="C51" s="2" t="s">
        <v>593</v>
      </c>
      <c r="D51" s="2" t="s">
        <v>222</v>
      </c>
      <c r="E51" s="61">
        <v>888954</v>
      </c>
      <c r="F51" s="61">
        <v>398024</v>
      </c>
      <c r="G51" s="83">
        <v>1286978</v>
      </c>
    </row>
    <row r="52" spans="1:7" x14ac:dyDescent="0.2">
      <c r="A52" s="1">
        <v>47</v>
      </c>
      <c r="B52" s="276" t="s">
        <v>300</v>
      </c>
      <c r="C52" s="2" t="s">
        <v>428</v>
      </c>
      <c r="D52" s="2" t="s">
        <v>226</v>
      </c>
      <c r="E52" s="61">
        <v>908385</v>
      </c>
      <c r="F52" s="61">
        <v>375186</v>
      </c>
      <c r="G52" s="83">
        <v>1283571</v>
      </c>
    </row>
    <row r="53" spans="1:7" x14ac:dyDescent="0.2">
      <c r="A53" s="1">
        <v>48</v>
      </c>
      <c r="B53" s="276" t="s">
        <v>301</v>
      </c>
      <c r="C53" s="2" t="s">
        <v>415</v>
      </c>
      <c r="D53" s="2" t="s">
        <v>230</v>
      </c>
      <c r="E53" s="61">
        <v>720906</v>
      </c>
      <c r="F53" s="61">
        <v>539410</v>
      </c>
      <c r="G53" s="83">
        <v>1260316</v>
      </c>
    </row>
    <row r="54" spans="1:7" x14ac:dyDescent="0.2">
      <c r="A54" s="1">
        <v>49</v>
      </c>
      <c r="B54" s="276" t="s">
        <v>302</v>
      </c>
      <c r="C54" s="2" t="s">
        <v>406</v>
      </c>
      <c r="D54" s="2" t="s">
        <v>166</v>
      </c>
      <c r="E54" s="61">
        <v>1242037</v>
      </c>
      <c r="F54" s="61">
        <v>17</v>
      </c>
      <c r="G54" s="83">
        <v>1242054</v>
      </c>
    </row>
    <row r="55" spans="1:7" x14ac:dyDescent="0.2">
      <c r="A55" s="174">
        <v>50</v>
      </c>
      <c r="B55" s="276" t="s">
        <v>303</v>
      </c>
      <c r="C55" s="2" t="s">
        <v>414</v>
      </c>
      <c r="D55" s="2" t="s">
        <v>220</v>
      </c>
      <c r="E55" s="48">
        <v>889799</v>
      </c>
      <c r="F55" s="48">
        <v>322987</v>
      </c>
      <c r="G55" s="275">
        <v>1212786</v>
      </c>
    </row>
    <row r="56" spans="1:7" x14ac:dyDescent="0.2">
      <c r="A56" s="552"/>
      <c r="B56" s="552"/>
      <c r="C56" s="552"/>
      <c r="D56" s="552"/>
      <c r="E56" s="61" t="s">
        <v>0</v>
      </c>
      <c r="F56" s="39" t="s">
        <v>0</v>
      </c>
      <c r="G56" s="39" t="s">
        <v>0</v>
      </c>
    </row>
    <row r="57" spans="1:7" x14ac:dyDescent="0.2">
      <c r="A57" s="273"/>
      <c r="B57" s="273"/>
      <c r="C57" s="273"/>
    </row>
    <row r="59" spans="1:7" x14ac:dyDescent="0.2">
      <c r="E59"/>
      <c r="F59"/>
      <c r="G59"/>
    </row>
    <row r="60" spans="1:7" x14ac:dyDescent="0.2">
      <c r="E60"/>
      <c r="F60"/>
      <c r="G60"/>
    </row>
    <row r="61" spans="1:7" x14ac:dyDescent="0.2">
      <c r="E61"/>
      <c r="F61"/>
      <c r="G61"/>
    </row>
    <row r="62" spans="1:7" x14ac:dyDescent="0.2">
      <c r="E62"/>
      <c r="F62"/>
      <c r="G62"/>
    </row>
    <row r="63" spans="1:7" x14ac:dyDescent="0.2">
      <c r="E63"/>
      <c r="F63"/>
      <c r="G63"/>
    </row>
    <row r="64" spans="1:7" x14ac:dyDescent="0.2">
      <c r="E64"/>
      <c r="F64"/>
      <c r="G64"/>
    </row>
    <row r="65" spans="5:7" x14ac:dyDescent="0.2">
      <c r="E65"/>
      <c r="F65"/>
      <c r="G65"/>
    </row>
    <row r="66" spans="5:7" x14ac:dyDescent="0.2">
      <c r="E66"/>
      <c r="F66"/>
      <c r="G66"/>
    </row>
    <row r="67" spans="5:7" x14ac:dyDescent="0.2">
      <c r="E67"/>
      <c r="F67"/>
      <c r="G67"/>
    </row>
    <row r="68" spans="5:7" x14ac:dyDescent="0.2">
      <c r="E68"/>
      <c r="F68"/>
      <c r="G68"/>
    </row>
    <row r="69" spans="5:7" x14ac:dyDescent="0.2">
      <c r="E69"/>
      <c r="F69"/>
      <c r="G69"/>
    </row>
    <row r="70" spans="5:7" x14ac:dyDescent="0.2">
      <c r="E70"/>
      <c r="F70"/>
      <c r="G70"/>
    </row>
    <row r="71" spans="5:7" x14ac:dyDescent="0.2">
      <c r="E71"/>
      <c r="F71"/>
      <c r="G71"/>
    </row>
    <row r="72" spans="5:7" x14ac:dyDescent="0.2">
      <c r="E72"/>
      <c r="F72"/>
      <c r="G72"/>
    </row>
    <row r="73" spans="5:7" x14ac:dyDescent="0.2">
      <c r="E73"/>
      <c r="F73"/>
      <c r="G73"/>
    </row>
    <row r="74" spans="5:7" x14ac:dyDescent="0.2">
      <c r="E74"/>
      <c r="F74"/>
      <c r="G74"/>
    </row>
    <row r="75" spans="5:7" x14ac:dyDescent="0.2">
      <c r="E75"/>
      <c r="F75"/>
      <c r="G75"/>
    </row>
    <row r="76" spans="5:7" x14ac:dyDescent="0.2">
      <c r="E76"/>
      <c r="F76"/>
      <c r="G76"/>
    </row>
    <row r="77" spans="5:7" x14ac:dyDescent="0.2">
      <c r="E77"/>
      <c r="F77"/>
      <c r="G77"/>
    </row>
    <row r="78" spans="5:7" x14ac:dyDescent="0.2">
      <c r="E78"/>
      <c r="F78"/>
      <c r="G78"/>
    </row>
    <row r="79" spans="5:7" x14ac:dyDescent="0.2">
      <c r="E79"/>
      <c r="F79"/>
      <c r="G79"/>
    </row>
    <row r="80" spans="5:7" x14ac:dyDescent="0.2">
      <c r="E80"/>
      <c r="F80"/>
      <c r="G80"/>
    </row>
    <row r="81" spans="5:7" x14ac:dyDescent="0.2">
      <c r="E81"/>
      <c r="F81"/>
      <c r="G81"/>
    </row>
    <row r="82" spans="5:7" x14ac:dyDescent="0.2">
      <c r="E82"/>
      <c r="F82"/>
      <c r="G82"/>
    </row>
    <row r="83" spans="5:7" x14ac:dyDescent="0.2">
      <c r="E83"/>
      <c r="F83"/>
      <c r="G83"/>
    </row>
    <row r="84" spans="5:7" x14ac:dyDescent="0.2">
      <c r="E84"/>
      <c r="F84"/>
      <c r="G84"/>
    </row>
    <row r="85" spans="5:7" x14ac:dyDescent="0.2">
      <c r="E85"/>
      <c r="F85"/>
      <c r="G85"/>
    </row>
    <row r="86" spans="5:7" x14ac:dyDescent="0.2">
      <c r="E86"/>
      <c r="F86"/>
      <c r="G86"/>
    </row>
    <row r="87" spans="5:7" x14ac:dyDescent="0.2">
      <c r="E87"/>
      <c r="F87"/>
      <c r="G87"/>
    </row>
    <row r="88" spans="5:7" x14ac:dyDescent="0.2">
      <c r="E88"/>
      <c r="F88"/>
      <c r="G88"/>
    </row>
    <row r="89" spans="5:7" x14ac:dyDescent="0.2">
      <c r="E89"/>
      <c r="F89"/>
      <c r="G89"/>
    </row>
    <row r="90" spans="5:7" x14ac:dyDescent="0.2">
      <c r="E90"/>
      <c r="F90"/>
      <c r="G90"/>
    </row>
    <row r="91" spans="5:7" x14ac:dyDescent="0.2">
      <c r="E91"/>
      <c r="F91"/>
      <c r="G91"/>
    </row>
    <row r="92" spans="5:7" x14ac:dyDescent="0.2">
      <c r="E92"/>
      <c r="F92"/>
      <c r="G92"/>
    </row>
    <row r="93" spans="5:7" x14ac:dyDescent="0.2">
      <c r="E93"/>
      <c r="F93"/>
      <c r="G93"/>
    </row>
    <row r="94" spans="5:7" x14ac:dyDescent="0.2">
      <c r="E94"/>
      <c r="F94"/>
      <c r="G94"/>
    </row>
    <row r="95" spans="5:7" x14ac:dyDescent="0.2">
      <c r="E95"/>
      <c r="F95"/>
      <c r="G95"/>
    </row>
    <row r="96" spans="5:7" x14ac:dyDescent="0.2">
      <c r="E96"/>
      <c r="F96"/>
      <c r="G96"/>
    </row>
    <row r="97" spans="5:7" x14ac:dyDescent="0.2">
      <c r="E97"/>
      <c r="F97"/>
      <c r="G97"/>
    </row>
    <row r="98" spans="5:7" x14ac:dyDescent="0.2">
      <c r="E98"/>
      <c r="F98"/>
      <c r="G98"/>
    </row>
    <row r="99" spans="5:7" x14ac:dyDescent="0.2">
      <c r="E99"/>
      <c r="F99"/>
      <c r="G99"/>
    </row>
    <row r="100" spans="5:7" x14ac:dyDescent="0.2">
      <c r="E100"/>
      <c r="F100"/>
      <c r="G100"/>
    </row>
    <row r="101" spans="5:7" x14ac:dyDescent="0.2">
      <c r="E101"/>
      <c r="F101"/>
      <c r="G101"/>
    </row>
    <row r="102" spans="5:7" x14ac:dyDescent="0.2">
      <c r="E102"/>
      <c r="F102"/>
      <c r="G102"/>
    </row>
    <row r="103" spans="5:7" x14ac:dyDescent="0.2">
      <c r="E103"/>
      <c r="F103"/>
      <c r="G103"/>
    </row>
    <row r="104" spans="5:7" x14ac:dyDescent="0.2">
      <c r="E104"/>
      <c r="F104"/>
      <c r="G104"/>
    </row>
    <row r="105" spans="5:7" x14ac:dyDescent="0.2">
      <c r="E105"/>
      <c r="F105"/>
      <c r="G105"/>
    </row>
    <row r="106" spans="5:7" x14ac:dyDescent="0.2">
      <c r="E106"/>
      <c r="F106"/>
      <c r="G106"/>
    </row>
    <row r="107" spans="5:7" x14ac:dyDescent="0.2">
      <c r="E107"/>
      <c r="F107"/>
      <c r="G107"/>
    </row>
    <row r="108" spans="5:7" x14ac:dyDescent="0.2">
      <c r="E108"/>
      <c r="F108"/>
      <c r="G108"/>
    </row>
  </sheetData>
  <mergeCells count="3">
    <mergeCell ref="A1:G1"/>
    <mergeCell ref="A2:G2"/>
    <mergeCell ref="A56:D56"/>
  </mergeCells>
  <printOptions horizontalCentered="1" verticalCentered="1"/>
  <pageMargins left="0.39370078740157483" right="0.39370078740157483" top="0.19685039370078741" bottom="0.19685039370078741" header="0.51181102362204722" footer="0.51181102362204722"/>
  <pageSetup paperSize="9" orientation="portrait" horizontalDpi="300" verticalDpi="300" r:id="rId1"/>
  <headerFooter alignWithMargins="0">
    <oddFooter xml:space="preserve">&amp;C 17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zoomScaleNormal="100" workbookViewId="0">
      <selection activeCell="G19" sqref="G19"/>
    </sheetView>
  </sheetViews>
  <sheetFormatPr defaultRowHeight="12.75" x14ac:dyDescent="0.2"/>
  <cols>
    <col min="2" max="2" width="8.7109375" customWidth="1"/>
    <col min="3" max="3" width="20.7109375" customWidth="1"/>
    <col min="4" max="4" width="14.85546875" customWidth="1"/>
    <col min="5" max="6" width="15.7109375" customWidth="1"/>
    <col min="7" max="7" width="28.42578125" customWidth="1"/>
    <col min="258" max="258" width="8.7109375" customWidth="1"/>
    <col min="259" max="259" width="20.7109375" customWidth="1"/>
    <col min="260" max="260" width="14.85546875" customWidth="1"/>
    <col min="261" max="262" width="15.7109375" customWidth="1"/>
    <col min="263" max="263" width="28.42578125" customWidth="1"/>
    <col min="514" max="514" width="8.7109375" customWidth="1"/>
    <col min="515" max="515" width="20.7109375" customWidth="1"/>
    <col min="516" max="516" width="14.85546875" customWidth="1"/>
    <col min="517" max="518" width="15.7109375" customWidth="1"/>
    <col min="519" max="519" width="28.42578125" customWidth="1"/>
    <col min="770" max="770" width="8.7109375" customWidth="1"/>
    <col min="771" max="771" width="20.7109375" customWidth="1"/>
    <col min="772" max="772" width="14.85546875" customWidth="1"/>
    <col min="773" max="774" width="15.7109375" customWidth="1"/>
    <col min="775" max="775" width="28.42578125" customWidth="1"/>
    <col min="1026" max="1026" width="8.7109375" customWidth="1"/>
    <col min="1027" max="1027" width="20.7109375" customWidth="1"/>
    <col min="1028" max="1028" width="14.85546875" customWidth="1"/>
    <col min="1029" max="1030" width="15.7109375" customWidth="1"/>
    <col min="1031" max="1031" width="28.42578125" customWidth="1"/>
    <col min="1282" max="1282" width="8.7109375" customWidth="1"/>
    <col min="1283" max="1283" width="20.7109375" customWidth="1"/>
    <col min="1284" max="1284" width="14.85546875" customWidth="1"/>
    <col min="1285" max="1286" width="15.7109375" customWidth="1"/>
    <col min="1287" max="1287" width="28.42578125" customWidth="1"/>
    <col min="1538" max="1538" width="8.7109375" customWidth="1"/>
    <col min="1539" max="1539" width="20.7109375" customWidth="1"/>
    <col min="1540" max="1540" width="14.85546875" customWidth="1"/>
    <col min="1541" max="1542" width="15.7109375" customWidth="1"/>
    <col min="1543" max="1543" width="28.42578125" customWidth="1"/>
    <col min="1794" max="1794" width="8.7109375" customWidth="1"/>
    <col min="1795" max="1795" width="20.7109375" customWidth="1"/>
    <col min="1796" max="1796" width="14.85546875" customWidth="1"/>
    <col min="1797" max="1798" width="15.7109375" customWidth="1"/>
    <col min="1799" max="1799" width="28.42578125" customWidth="1"/>
    <col min="2050" max="2050" width="8.7109375" customWidth="1"/>
    <col min="2051" max="2051" width="20.7109375" customWidth="1"/>
    <col min="2052" max="2052" width="14.85546875" customWidth="1"/>
    <col min="2053" max="2054" width="15.7109375" customWidth="1"/>
    <col min="2055" max="2055" width="28.42578125" customWidth="1"/>
    <col min="2306" max="2306" width="8.7109375" customWidth="1"/>
    <col min="2307" max="2307" width="20.7109375" customWidth="1"/>
    <col min="2308" max="2308" width="14.85546875" customWidth="1"/>
    <col min="2309" max="2310" width="15.7109375" customWidth="1"/>
    <col min="2311" max="2311" width="28.42578125" customWidth="1"/>
    <col min="2562" max="2562" width="8.7109375" customWidth="1"/>
    <col min="2563" max="2563" width="20.7109375" customWidth="1"/>
    <col min="2564" max="2564" width="14.85546875" customWidth="1"/>
    <col min="2565" max="2566" width="15.7109375" customWidth="1"/>
    <col min="2567" max="2567" width="28.42578125" customWidth="1"/>
    <col min="2818" max="2818" width="8.7109375" customWidth="1"/>
    <col min="2819" max="2819" width="20.7109375" customWidth="1"/>
    <col min="2820" max="2820" width="14.85546875" customWidth="1"/>
    <col min="2821" max="2822" width="15.7109375" customWidth="1"/>
    <col min="2823" max="2823" width="28.42578125" customWidth="1"/>
    <col min="3074" max="3074" width="8.7109375" customWidth="1"/>
    <col min="3075" max="3075" width="20.7109375" customWidth="1"/>
    <col min="3076" max="3076" width="14.85546875" customWidth="1"/>
    <col min="3077" max="3078" width="15.7109375" customWidth="1"/>
    <col min="3079" max="3079" width="28.42578125" customWidth="1"/>
    <col min="3330" max="3330" width="8.7109375" customWidth="1"/>
    <col min="3331" max="3331" width="20.7109375" customWidth="1"/>
    <col min="3332" max="3332" width="14.85546875" customWidth="1"/>
    <col min="3333" max="3334" width="15.7109375" customWidth="1"/>
    <col min="3335" max="3335" width="28.42578125" customWidth="1"/>
    <col min="3586" max="3586" width="8.7109375" customWidth="1"/>
    <col min="3587" max="3587" width="20.7109375" customWidth="1"/>
    <col min="3588" max="3588" width="14.85546875" customWidth="1"/>
    <col min="3589" max="3590" width="15.7109375" customWidth="1"/>
    <col min="3591" max="3591" width="28.42578125" customWidth="1"/>
    <col min="3842" max="3842" width="8.7109375" customWidth="1"/>
    <col min="3843" max="3843" width="20.7109375" customWidth="1"/>
    <col min="3844" max="3844" width="14.85546875" customWidth="1"/>
    <col min="3845" max="3846" width="15.7109375" customWidth="1"/>
    <col min="3847" max="3847" width="28.42578125" customWidth="1"/>
    <col min="4098" max="4098" width="8.7109375" customWidth="1"/>
    <col min="4099" max="4099" width="20.7109375" customWidth="1"/>
    <col min="4100" max="4100" width="14.85546875" customWidth="1"/>
    <col min="4101" max="4102" width="15.7109375" customWidth="1"/>
    <col min="4103" max="4103" width="28.42578125" customWidth="1"/>
    <col min="4354" max="4354" width="8.7109375" customWidth="1"/>
    <col min="4355" max="4355" width="20.7109375" customWidth="1"/>
    <col min="4356" max="4356" width="14.85546875" customWidth="1"/>
    <col min="4357" max="4358" width="15.7109375" customWidth="1"/>
    <col min="4359" max="4359" width="28.42578125" customWidth="1"/>
    <col min="4610" max="4610" width="8.7109375" customWidth="1"/>
    <col min="4611" max="4611" width="20.7109375" customWidth="1"/>
    <col min="4612" max="4612" width="14.85546875" customWidth="1"/>
    <col min="4613" max="4614" width="15.7109375" customWidth="1"/>
    <col min="4615" max="4615" width="28.42578125" customWidth="1"/>
    <col min="4866" max="4866" width="8.7109375" customWidth="1"/>
    <col min="4867" max="4867" width="20.7109375" customWidth="1"/>
    <col min="4868" max="4868" width="14.85546875" customWidth="1"/>
    <col min="4869" max="4870" width="15.7109375" customWidth="1"/>
    <col min="4871" max="4871" width="28.42578125" customWidth="1"/>
    <col min="5122" max="5122" width="8.7109375" customWidth="1"/>
    <col min="5123" max="5123" width="20.7109375" customWidth="1"/>
    <col min="5124" max="5124" width="14.85546875" customWidth="1"/>
    <col min="5125" max="5126" width="15.7109375" customWidth="1"/>
    <col min="5127" max="5127" width="28.42578125" customWidth="1"/>
    <col min="5378" max="5378" width="8.7109375" customWidth="1"/>
    <col min="5379" max="5379" width="20.7109375" customWidth="1"/>
    <col min="5380" max="5380" width="14.85546875" customWidth="1"/>
    <col min="5381" max="5382" width="15.7109375" customWidth="1"/>
    <col min="5383" max="5383" width="28.42578125" customWidth="1"/>
    <col min="5634" max="5634" width="8.7109375" customWidth="1"/>
    <col min="5635" max="5635" width="20.7109375" customWidth="1"/>
    <col min="5636" max="5636" width="14.85546875" customWidth="1"/>
    <col min="5637" max="5638" width="15.7109375" customWidth="1"/>
    <col min="5639" max="5639" width="28.42578125" customWidth="1"/>
    <col min="5890" max="5890" width="8.7109375" customWidth="1"/>
    <col min="5891" max="5891" width="20.7109375" customWidth="1"/>
    <col min="5892" max="5892" width="14.85546875" customWidth="1"/>
    <col min="5893" max="5894" width="15.7109375" customWidth="1"/>
    <col min="5895" max="5895" width="28.42578125" customWidth="1"/>
    <col min="6146" max="6146" width="8.7109375" customWidth="1"/>
    <col min="6147" max="6147" width="20.7109375" customWidth="1"/>
    <col min="6148" max="6148" width="14.85546875" customWidth="1"/>
    <col min="6149" max="6150" width="15.7109375" customWidth="1"/>
    <col min="6151" max="6151" width="28.42578125" customWidth="1"/>
    <col min="6402" max="6402" width="8.7109375" customWidth="1"/>
    <col min="6403" max="6403" width="20.7109375" customWidth="1"/>
    <col min="6404" max="6404" width="14.85546875" customWidth="1"/>
    <col min="6405" max="6406" width="15.7109375" customWidth="1"/>
    <col min="6407" max="6407" width="28.42578125" customWidth="1"/>
    <col min="6658" max="6658" width="8.7109375" customWidth="1"/>
    <col min="6659" max="6659" width="20.7109375" customWidth="1"/>
    <col min="6660" max="6660" width="14.85546875" customWidth="1"/>
    <col min="6661" max="6662" width="15.7109375" customWidth="1"/>
    <col min="6663" max="6663" width="28.42578125" customWidth="1"/>
    <col min="6914" max="6914" width="8.7109375" customWidth="1"/>
    <col min="6915" max="6915" width="20.7109375" customWidth="1"/>
    <col min="6916" max="6916" width="14.85546875" customWidth="1"/>
    <col min="6917" max="6918" width="15.7109375" customWidth="1"/>
    <col min="6919" max="6919" width="28.42578125" customWidth="1"/>
    <col min="7170" max="7170" width="8.7109375" customWidth="1"/>
    <col min="7171" max="7171" width="20.7109375" customWidth="1"/>
    <col min="7172" max="7172" width="14.85546875" customWidth="1"/>
    <col min="7173" max="7174" width="15.7109375" customWidth="1"/>
    <col min="7175" max="7175" width="28.42578125" customWidth="1"/>
    <col min="7426" max="7426" width="8.7109375" customWidth="1"/>
    <col min="7427" max="7427" width="20.7109375" customWidth="1"/>
    <col min="7428" max="7428" width="14.85546875" customWidth="1"/>
    <col min="7429" max="7430" width="15.7109375" customWidth="1"/>
    <col min="7431" max="7431" width="28.42578125" customWidth="1"/>
    <col min="7682" max="7682" width="8.7109375" customWidth="1"/>
    <col min="7683" max="7683" width="20.7109375" customWidth="1"/>
    <col min="7684" max="7684" width="14.85546875" customWidth="1"/>
    <col min="7685" max="7686" width="15.7109375" customWidth="1"/>
    <col min="7687" max="7687" width="28.42578125" customWidth="1"/>
    <col min="7938" max="7938" width="8.7109375" customWidth="1"/>
    <col min="7939" max="7939" width="20.7109375" customWidth="1"/>
    <col min="7940" max="7940" width="14.85546875" customWidth="1"/>
    <col min="7941" max="7942" width="15.7109375" customWidth="1"/>
    <col min="7943" max="7943" width="28.42578125" customWidth="1"/>
    <col min="8194" max="8194" width="8.7109375" customWidth="1"/>
    <col min="8195" max="8195" width="20.7109375" customWidth="1"/>
    <col min="8196" max="8196" width="14.85546875" customWidth="1"/>
    <col min="8197" max="8198" width="15.7109375" customWidth="1"/>
    <col min="8199" max="8199" width="28.42578125" customWidth="1"/>
    <col min="8450" max="8450" width="8.7109375" customWidth="1"/>
    <col min="8451" max="8451" width="20.7109375" customWidth="1"/>
    <col min="8452" max="8452" width="14.85546875" customWidth="1"/>
    <col min="8453" max="8454" width="15.7109375" customWidth="1"/>
    <col min="8455" max="8455" width="28.42578125" customWidth="1"/>
    <col min="8706" max="8706" width="8.7109375" customWidth="1"/>
    <col min="8707" max="8707" width="20.7109375" customWidth="1"/>
    <col min="8708" max="8708" width="14.85546875" customWidth="1"/>
    <col min="8709" max="8710" width="15.7109375" customWidth="1"/>
    <col min="8711" max="8711" width="28.42578125" customWidth="1"/>
    <col min="8962" max="8962" width="8.7109375" customWidth="1"/>
    <col min="8963" max="8963" width="20.7109375" customWidth="1"/>
    <col min="8964" max="8964" width="14.85546875" customWidth="1"/>
    <col min="8965" max="8966" width="15.7109375" customWidth="1"/>
    <col min="8967" max="8967" width="28.42578125" customWidth="1"/>
    <col min="9218" max="9218" width="8.7109375" customWidth="1"/>
    <col min="9219" max="9219" width="20.7109375" customWidth="1"/>
    <col min="9220" max="9220" width="14.85546875" customWidth="1"/>
    <col min="9221" max="9222" width="15.7109375" customWidth="1"/>
    <col min="9223" max="9223" width="28.42578125" customWidth="1"/>
    <col min="9474" max="9474" width="8.7109375" customWidth="1"/>
    <col min="9475" max="9475" width="20.7109375" customWidth="1"/>
    <col min="9476" max="9476" width="14.85546875" customWidth="1"/>
    <col min="9477" max="9478" width="15.7109375" customWidth="1"/>
    <col min="9479" max="9479" width="28.42578125" customWidth="1"/>
    <col min="9730" max="9730" width="8.7109375" customWidth="1"/>
    <col min="9731" max="9731" width="20.7109375" customWidth="1"/>
    <col min="9732" max="9732" width="14.85546875" customWidth="1"/>
    <col min="9733" max="9734" width="15.7109375" customWidth="1"/>
    <col min="9735" max="9735" width="28.42578125" customWidth="1"/>
    <col min="9986" max="9986" width="8.7109375" customWidth="1"/>
    <col min="9987" max="9987" width="20.7109375" customWidth="1"/>
    <col min="9988" max="9988" width="14.85546875" customWidth="1"/>
    <col min="9989" max="9990" width="15.7109375" customWidth="1"/>
    <col min="9991" max="9991" width="28.42578125" customWidth="1"/>
    <col min="10242" max="10242" width="8.7109375" customWidth="1"/>
    <col min="10243" max="10243" width="20.7109375" customWidth="1"/>
    <col min="10244" max="10244" width="14.85546875" customWidth="1"/>
    <col min="10245" max="10246" width="15.7109375" customWidth="1"/>
    <col min="10247" max="10247" width="28.42578125" customWidth="1"/>
    <col min="10498" max="10498" width="8.7109375" customWidth="1"/>
    <col min="10499" max="10499" width="20.7109375" customWidth="1"/>
    <col min="10500" max="10500" width="14.85546875" customWidth="1"/>
    <col min="10501" max="10502" width="15.7109375" customWidth="1"/>
    <col min="10503" max="10503" width="28.42578125" customWidth="1"/>
    <col min="10754" max="10754" width="8.7109375" customWidth="1"/>
    <col min="10755" max="10755" width="20.7109375" customWidth="1"/>
    <col min="10756" max="10756" width="14.85546875" customWidth="1"/>
    <col min="10757" max="10758" width="15.7109375" customWidth="1"/>
    <col min="10759" max="10759" width="28.42578125" customWidth="1"/>
    <col min="11010" max="11010" width="8.7109375" customWidth="1"/>
    <col min="11011" max="11011" width="20.7109375" customWidth="1"/>
    <col min="11012" max="11012" width="14.85546875" customWidth="1"/>
    <col min="11013" max="11014" width="15.7109375" customWidth="1"/>
    <col min="11015" max="11015" width="28.42578125" customWidth="1"/>
    <col min="11266" max="11266" width="8.7109375" customWidth="1"/>
    <col min="11267" max="11267" width="20.7109375" customWidth="1"/>
    <col min="11268" max="11268" width="14.85546875" customWidth="1"/>
    <col min="11269" max="11270" width="15.7109375" customWidth="1"/>
    <col min="11271" max="11271" width="28.42578125" customWidth="1"/>
    <col min="11522" max="11522" width="8.7109375" customWidth="1"/>
    <col min="11523" max="11523" width="20.7109375" customWidth="1"/>
    <col min="11524" max="11524" width="14.85546875" customWidth="1"/>
    <col min="11525" max="11526" width="15.7109375" customWidth="1"/>
    <col min="11527" max="11527" width="28.42578125" customWidth="1"/>
    <col min="11778" max="11778" width="8.7109375" customWidth="1"/>
    <col min="11779" max="11779" width="20.7109375" customWidth="1"/>
    <col min="11780" max="11780" width="14.85546875" customWidth="1"/>
    <col min="11781" max="11782" width="15.7109375" customWidth="1"/>
    <col min="11783" max="11783" width="28.42578125" customWidth="1"/>
    <col min="12034" max="12034" width="8.7109375" customWidth="1"/>
    <col min="12035" max="12035" width="20.7109375" customWidth="1"/>
    <col min="12036" max="12036" width="14.85546875" customWidth="1"/>
    <col min="12037" max="12038" width="15.7109375" customWidth="1"/>
    <col min="12039" max="12039" width="28.42578125" customWidth="1"/>
    <col min="12290" max="12290" width="8.7109375" customWidth="1"/>
    <col min="12291" max="12291" width="20.7109375" customWidth="1"/>
    <col min="12292" max="12292" width="14.85546875" customWidth="1"/>
    <col min="12293" max="12294" width="15.7109375" customWidth="1"/>
    <col min="12295" max="12295" width="28.42578125" customWidth="1"/>
    <col min="12546" max="12546" width="8.7109375" customWidth="1"/>
    <col min="12547" max="12547" width="20.7109375" customWidth="1"/>
    <col min="12548" max="12548" width="14.85546875" customWidth="1"/>
    <col min="12549" max="12550" width="15.7109375" customWidth="1"/>
    <col min="12551" max="12551" width="28.42578125" customWidth="1"/>
    <col min="12802" max="12802" width="8.7109375" customWidth="1"/>
    <col min="12803" max="12803" width="20.7109375" customWidth="1"/>
    <col min="12804" max="12804" width="14.85546875" customWidth="1"/>
    <col min="12805" max="12806" width="15.7109375" customWidth="1"/>
    <col min="12807" max="12807" width="28.42578125" customWidth="1"/>
    <col min="13058" max="13058" width="8.7109375" customWidth="1"/>
    <col min="13059" max="13059" width="20.7109375" customWidth="1"/>
    <col min="13060" max="13060" width="14.85546875" customWidth="1"/>
    <col min="13061" max="13062" width="15.7109375" customWidth="1"/>
    <col min="13063" max="13063" width="28.42578125" customWidth="1"/>
    <col min="13314" max="13314" width="8.7109375" customWidth="1"/>
    <col min="13315" max="13315" width="20.7109375" customWidth="1"/>
    <col min="13316" max="13316" width="14.85546875" customWidth="1"/>
    <col min="13317" max="13318" width="15.7109375" customWidth="1"/>
    <col min="13319" max="13319" width="28.42578125" customWidth="1"/>
    <col min="13570" max="13570" width="8.7109375" customWidth="1"/>
    <col min="13571" max="13571" width="20.7109375" customWidth="1"/>
    <col min="13572" max="13572" width="14.85546875" customWidth="1"/>
    <col min="13573" max="13574" width="15.7109375" customWidth="1"/>
    <col min="13575" max="13575" width="28.42578125" customWidth="1"/>
    <col min="13826" max="13826" width="8.7109375" customWidth="1"/>
    <col min="13827" max="13827" width="20.7109375" customWidth="1"/>
    <col min="13828" max="13828" width="14.85546875" customWidth="1"/>
    <col min="13829" max="13830" width="15.7109375" customWidth="1"/>
    <col min="13831" max="13831" width="28.42578125" customWidth="1"/>
    <col min="14082" max="14082" width="8.7109375" customWidth="1"/>
    <col min="14083" max="14083" width="20.7109375" customWidth="1"/>
    <col min="14084" max="14084" width="14.85546875" customWidth="1"/>
    <col min="14085" max="14086" width="15.7109375" customWidth="1"/>
    <col min="14087" max="14087" width="28.42578125" customWidth="1"/>
    <col min="14338" max="14338" width="8.7109375" customWidth="1"/>
    <col min="14339" max="14339" width="20.7109375" customWidth="1"/>
    <col min="14340" max="14340" width="14.85546875" customWidth="1"/>
    <col min="14341" max="14342" width="15.7109375" customWidth="1"/>
    <col min="14343" max="14343" width="28.42578125" customWidth="1"/>
    <col min="14594" max="14594" width="8.7109375" customWidth="1"/>
    <col min="14595" max="14595" width="20.7109375" customWidth="1"/>
    <col min="14596" max="14596" width="14.85546875" customWidth="1"/>
    <col min="14597" max="14598" width="15.7109375" customWidth="1"/>
    <col min="14599" max="14599" width="28.42578125" customWidth="1"/>
    <col min="14850" max="14850" width="8.7109375" customWidth="1"/>
    <col min="14851" max="14851" width="20.7109375" customWidth="1"/>
    <col min="14852" max="14852" width="14.85546875" customWidth="1"/>
    <col min="14853" max="14854" width="15.7109375" customWidth="1"/>
    <col min="14855" max="14855" width="28.42578125" customWidth="1"/>
    <col min="15106" max="15106" width="8.7109375" customWidth="1"/>
    <col min="15107" max="15107" width="20.7109375" customWidth="1"/>
    <col min="15108" max="15108" width="14.85546875" customWidth="1"/>
    <col min="15109" max="15110" width="15.7109375" customWidth="1"/>
    <col min="15111" max="15111" width="28.42578125" customWidth="1"/>
    <col min="15362" max="15362" width="8.7109375" customWidth="1"/>
    <col min="15363" max="15363" width="20.7109375" customWidth="1"/>
    <col min="15364" max="15364" width="14.85546875" customWidth="1"/>
    <col min="15365" max="15366" width="15.7109375" customWidth="1"/>
    <col min="15367" max="15367" width="28.42578125" customWidth="1"/>
    <col min="15618" max="15618" width="8.7109375" customWidth="1"/>
    <col min="15619" max="15619" width="20.7109375" customWidth="1"/>
    <col min="15620" max="15620" width="14.85546875" customWidth="1"/>
    <col min="15621" max="15622" width="15.7109375" customWidth="1"/>
    <col min="15623" max="15623" width="28.42578125" customWidth="1"/>
    <col min="15874" max="15874" width="8.7109375" customWidth="1"/>
    <col min="15875" max="15875" width="20.7109375" customWidth="1"/>
    <col min="15876" max="15876" width="14.85546875" customWidth="1"/>
    <col min="15877" max="15878" width="15.7109375" customWidth="1"/>
    <col min="15879" max="15879" width="28.42578125" customWidth="1"/>
    <col min="16130" max="16130" width="8.7109375" customWidth="1"/>
    <col min="16131" max="16131" width="20.7109375" customWidth="1"/>
    <col min="16132" max="16132" width="14.85546875" customWidth="1"/>
    <col min="16133" max="16134" width="15.7109375" customWidth="1"/>
    <col min="16135" max="16135" width="28.42578125" customWidth="1"/>
  </cols>
  <sheetData>
    <row r="1" spans="1:9" ht="12.75" customHeight="1" x14ac:dyDescent="0.2">
      <c r="A1" s="536">
        <v>18</v>
      </c>
      <c r="B1" s="554" t="s">
        <v>606</v>
      </c>
      <c r="C1" s="555"/>
      <c r="D1" s="555"/>
      <c r="E1" s="555"/>
      <c r="F1" s="555"/>
      <c r="G1" s="555"/>
      <c r="H1" s="555"/>
      <c r="I1" s="555"/>
    </row>
    <row r="2" spans="1:9" x14ac:dyDescent="0.2">
      <c r="A2" s="536"/>
      <c r="C2" s="32" t="s">
        <v>0</v>
      </c>
      <c r="D2" s="11"/>
      <c r="E2" s="11"/>
      <c r="F2" s="11"/>
      <c r="G2" s="11"/>
    </row>
    <row r="3" spans="1:9" x14ac:dyDescent="0.2">
      <c r="A3" s="536"/>
      <c r="B3" s="281" t="s">
        <v>79</v>
      </c>
      <c r="C3" s="282" t="s">
        <v>607</v>
      </c>
      <c r="D3" s="283" t="s">
        <v>98</v>
      </c>
      <c r="E3" s="284" t="s">
        <v>608</v>
      </c>
      <c r="F3" s="284" t="s">
        <v>609</v>
      </c>
      <c r="G3" s="285" t="s">
        <v>610</v>
      </c>
    </row>
    <row r="4" spans="1:9" x14ac:dyDescent="0.2">
      <c r="A4" s="536"/>
      <c r="B4" s="286">
        <v>1</v>
      </c>
      <c r="C4" s="2" t="s">
        <v>611</v>
      </c>
      <c r="D4" s="287">
        <v>16434424</v>
      </c>
      <c r="E4" s="287">
        <v>738679703.56000006</v>
      </c>
      <c r="F4" s="287">
        <v>917738471.25</v>
      </c>
      <c r="G4" s="288">
        <v>689846760.12999988</v>
      </c>
    </row>
    <row r="5" spans="1:9" x14ac:dyDescent="0.2">
      <c r="A5" s="536"/>
      <c r="B5" s="286">
        <v>2</v>
      </c>
      <c r="C5" s="2" t="s">
        <v>612</v>
      </c>
      <c r="D5" s="287">
        <v>17618547</v>
      </c>
      <c r="E5" s="287">
        <v>679523748.61000001</v>
      </c>
      <c r="F5" s="287">
        <v>864486573.14999998</v>
      </c>
      <c r="G5" s="288">
        <v>626953460.30000007</v>
      </c>
    </row>
    <row r="6" spans="1:9" x14ac:dyDescent="0.2">
      <c r="A6" s="536"/>
      <c r="B6" s="286">
        <v>3</v>
      </c>
      <c r="C6" s="2" t="s">
        <v>613</v>
      </c>
      <c r="D6" s="287">
        <v>25164655</v>
      </c>
      <c r="E6" s="287">
        <v>453398182.44999999</v>
      </c>
      <c r="F6" s="287">
        <v>611226582.72900009</v>
      </c>
      <c r="G6" s="288">
        <v>356765177.74000001</v>
      </c>
    </row>
    <row r="7" spans="1:9" x14ac:dyDescent="0.2">
      <c r="A7" s="536"/>
      <c r="B7" s="286">
        <v>4</v>
      </c>
      <c r="C7" s="2" t="s">
        <v>614</v>
      </c>
      <c r="D7" s="287">
        <v>3134106</v>
      </c>
      <c r="E7" s="287">
        <v>551132269.37</v>
      </c>
      <c r="F7" s="287">
        <v>579272410.97000003</v>
      </c>
      <c r="G7" s="288">
        <v>507289972.30999994</v>
      </c>
    </row>
    <row r="8" spans="1:9" x14ac:dyDescent="0.2">
      <c r="A8" s="536"/>
      <c r="B8" s="286">
        <v>5</v>
      </c>
      <c r="C8" s="2" t="s">
        <v>615</v>
      </c>
      <c r="D8" s="287">
        <v>28231376</v>
      </c>
      <c r="E8" s="287">
        <v>390098815.23000002</v>
      </c>
      <c r="F8" s="287">
        <v>546457279.50999999</v>
      </c>
      <c r="G8" s="288">
        <v>293783189.71000004</v>
      </c>
    </row>
    <row r="9" spans="1:9" x14ac:dyDescent="0.2">
      <c r="A9" s="536"/>
      <c r="B9" s="286">
        <v>6</v>
      </c>
      <c r="C9" s="2" t="s">
        <v>616</v>
      </c>
      <c r="D9" s="287">
        <v>12654740</v>
      </c>
      <c r="E9" s="287">
        <v>438104638.39000005</v>
      </c>
      <c r="F9" s="287">
        <v>518669175.19</v>
      </c>
      <c r="G9" s="288">
        <v>371033510.25999999</v>
      </c>
    </row>
    <row r="10" spans="1:9" x14ac:dyDescent="0.2">
      <c r="A10" s="536"/>
      <c r="B10" s="286">
        <v>7</v>
      </c>
      <c r="C10" s="2" t="s">
        <v>617</v>
      </c>
      <c r="D10" s="287">
        <v>8599944</v>
      </c>
      <c r="E10" s="287">
        <v>400170811.86000001</v>
      </c>
      <c r="F10" s="287">
        <v>482920212.95999998</v>
      </c>
      <c r="G10" s="288">
        <v>358741648.09999996</v>
      </c>
    </row>
    <row r="11" spans="1:9" x14ac:dyDescent="0.2">
      <c r="A11" s="536"/>
      <c r="B11" s="286">
        <v>8</v>
      </c>
      <c r="C11" s="2" t="s">
        <v>618</v>
      </c>
      <c r="D11" s="287">
        <v>3646092</v>
      </c>
      <c r="E11" s="287">
        <v>391900933.82999992</v>
      </c>
      <c r="F11" s="287">
        <v>422127696.028</v>
      </c>
      <c r="G11" s="288">
        <v>359098443.68000001</v>
      </c>
    </row>
    <row r="12" spans="1:9" x14ac:dyDescent="0.2">
      <c r="A12" s="536"/>
      <c r="B12" s="286">
        <v>9</v>
      </c>
      <c r="C12" s="2" t="s">
        <v>619</v>
      </c>
      <c r="D12" s="287">
        <v>9879505</v>
      </c>
      <c r="E12" s="287">
        <v>308593441.56</v>
      </c>
      <c r="F12" s="287">
        <v>389101411.74799997</v>
      </c>
      <c r="G12" s="288">
        <v>274664423.62</v>
      </c>
    </row>
    <row r="13" spans="1:9" x14ac:dyDescent="0.2">
      <c r="A13" s="536"/>
      <c r="B13" s="286">
        <v>10</v>
      </c>
      <c r="C13" s="2" t="s">
        <v>620</v>
      </c>
      <c r="D13" s="287">
        <v>19296122</v>
      </c>
      <c r="E13" s="287">
        <v>278760581.55000001</v>
      </c>
      <c r="F13" s="287">
        <v>385790645.64999998</v>
      </c>
      <c r="G13" s="288">
        <v>210146904.95999998</v>
      </c>
    </row>
    <row r="14" spans="1:9" x14ac:dyDescent="0.2">
      <c r="A14" s="536"/>
      <c r="B14" s="286">
        <v>11</v>
      </c>
      <c r="C14" s="2" t="s">
        <v>621</v>
      </c>
      <c r="D14" s="287">
        <v>2940663</v>
      </c>
      <c r="E14" s="287">
        <v>323189950.56</v>
      </c>
      <c r="F14" s="287">
        <v>346932845.85999995</v>
      </c>
      <c r="G14" s="288">
        <v>289967242.76000005</v>
      </c>
    </row>
    <row r="15" spans="1:9" x14ac:dyDescent="0.2">
      <c r="A15" s="536"/>
      <c r="B15" s="286">
        <v>12</v>
      </c>
      <c r="C15" s="2" t="s">
        <v>622</v>
      </c>
      <c r="D15" s="287">
        <v>7177678</v>
      </c>
      <c r="E15" s="287">
        <v>252796974.30000001</v>
      </c>
      <c r="F15" s="287">
        <v>298045574.19000006</v>
      </c>
      <c r="G15" s="288">
        <v>209308704.5</v>
      </c>
    </row>
    <row r="16" spans="1:9" x14ac:dyDescent="0.2">
      <c r="A16" s="536"/>
      <c r="B16" s="286">
        <v>13</v>
      </c>
      <c r="C16" s="2" t="s">
        <v>623</v>
      </c>
      <c r="D16" s="287">
        <v>1727655</v>
      </c>
      <c r="E16" s="287">
        <v>276699999.00999999</v>
      </c>
      <c r="F16" s="287">
        <v>295094812.61000001</v>
      </c>
      <c r="G16" s="288">
        <v>252723639.27000001</v>
      </c>
    </row>
    <row r="17" spans="1:7" x14ac:dyDescent="0.2">
      <c r="A17" s="536"/>
      <c r="B17" s="286">
        <v>14</v>
      </c>
      <c r="C17" s="2" t="s">
        <v>624</v>
      </c>
      <c r="D17" s="287">
        <v>10136468</v>
      </c>
      <c r="E17" s="287">
        <v>189462966.82999998</v>
      </c>
      <c r="F17" s="287">
        <v>254662174.52999997</v>
      </c>
      <c r="G17" s="288">
        <v>152201149.59</v>
      </c>
    </row>
    <row r="18" spans="1:7" x14ac:dyDescent="0.2">
      <c r="A18" s="536"/>
      <c r="B18" s="286">
        <v>15</v>
      </c>
      <c r="C18" s="2" t="s">
        <v>625</v>
      </c>
      <c r="D18" s="287">
        <v>3830531</v>
      </c>
      <c r="E18" s="287">
        <v>176212937.02000001</v>
      </c>
      <c r="F18" s="287">
        <v>201674320.31999999</v>
      </c>
      <c r="G18" s="288">
        <v>137073711.41</v>
      </c>
    </row>
    <row r="19" spans="1:7" x14ac:dyDescent="0.2">
      <c r="A19" s="536"/>
      <c r="B19" s="286">
        <v>16</v>
      </c>
      <c r="C19" s="2" t="s">
        <v>626</v>
      </c>
      <c r="D19" s="287">
        <v>1044665</v>
      </c>
      <c r="E19" s="287">
        <v>153486148.52000001</v>
      </c>
      <c r="F19" s="287">
        <v>164127526.521</v>
      </c>
      <c r="G19" s="288">
        <v>135741344.76999998</v>
      </c>
    </row>
    <row r="20" spans="1:7" x14ac:dyDescent="0.2">
      <c r="A20" s="536"/>
      <c r="B20" s="286">
        <v>17</v>
      </c>
      <c r="C20" s="2" t="s">
        <v>627</v>
      </c>
      <c r="D20" s="287">
        <v>1769755</v>
      </c>
      <c r="E20" s="287">
        <v>134630306.19</v>
      </c>
      <c r="F20" s="287">
        <v>158786627.19</v>
      </c>
      <c r="G20" s="288">
        <v>124317157.52000001</v>
      </c>
    </row>
    <row r="21" spans="1:7" x14ac:dyDescent="0.2">
      <c r="A21" s="536"/>
      <c r="B21" s="286">
        <v>18</v>
      </c>
      <c r="C21" s="2" t="s">
        <v>628</v>
      </c>
      <c r="D21" s="287">
        <v>943409</v>
      </c>
      <c r="E21" s="287">
        <v>143743027.31999999</v>
      </c>
      <c r="F21" s="287">
        <v>153486232.31999999</v>
      </c>
      <c r="G21" s="288">
        <v>130643653.71000001</v>
      </c>
    </row>
    <row r="22" spans="1:7" x14ac:dyDescent="0.2">
      <c r="A22" s="536"/>
      <c r="B22" s="286">
        <v>19</v>
      </c>
      <c r="C22" s="2" t="s">
        <v>629</v>
      </c>
      <c r="D22" s="287">
        <v>4677692</v>
      </c>
      <c r="E22" s="287">
        <v>93717544.609999999</v>
      </c>
      <c r="F22" s="287">
        <v>124324188.61000001</v>
      </c>
      <c r="G22" s="288">
        <v>76539666.329999998</v>
      </c>
    </row>
    <row r="23" spans="1:7" x14ac:dyDescent="0.2">
      <c r="A23" s="536"/>
      <c r="B23" s="286">
        <v>20</v>
      </c>
      <c r="C23" s="2" t="s">
        <v>630</v>
      </c>
      <c r="D23" s="287">
        <v>5527226</v>
      </c>
      <c r="E23" s="287">
        <v>88408622.230000004</v>
      </c>
      <c r="F23" s="287">
        <v>122755440.43000001</v>
      </c>
      <c r="G23" s="288">
        <v>70415762.799999997</v>
      </c>
    </row>
    <row r="24" spans="1:7" x14ac:dyDescent="0.2">
      <c r="A24" s="536"/>
      <c r="B24" s="1"/>
      <c r="C24" s="277"/>
      <c r="D24" s="289"/>
      <c r="E24" s="289"/>
      <c r="F24" s="289"/>
      <c r="G24" s="288"/>
    </row>
    <row r="25" spans="1:7" x14ac:dyDescent="0.2">
      <c r="A25" s="536"/>
      <c r="B25" s="1"/>
      <c r="C25" s="277" t="s">
        <v>631</v>
      </c>
      <c r="D25" s="289">
        <f>D27-SUM(D4:D23)</f>
        <v>25380750</v>
      </c>
      <c r="E25" s="289">
        <f>E27-SUM(E4:E23)</f>
        <v>845848765.99999905</v>
      </c>
      <c r="F25" s="289">
        <f>F27-SUM(F4:F23)</f>
        <v>1015934907.2340031</v>
      </c>
      <c r="G25" s="288">
        <f>G27-SUM(G4:G23)</f>
        <v>718259574.01999855</v>
      </c>
    </row>
    <row r="26" spans="1:7" x14ac:dyDescent="0.2">
      <c r="A26" s="536"/>
      <c r="B26" s="1"/>
      <c r="C26" s="277"/>
      <c r="D26" s="276"/>
      <c r="E26" s="276"/>
      <c r="F26" s="276"/>
      <c r="G26" s="290"/>
    </row>
    <row r="27" spans="1:7" x14ac:dyDescent="0.2">
      <c r="A27" s="536"/>
      <c r="B27" s="174"/>
      <c r="C27" s="291" t="s">
        <v>32</v>
      </c>
      <c r="D27" s="292">
        <v>209816003</v>
      </c>
      <c r="E27" s="293">
        <v>7308560369</v>
      </c>
      <c r="F27" s="293">
        <v>8853615109</v>
      </c>
      <c r="G27" s="294">
        <v>6345515097.4899998</v>
      </c>
    </row>
    <row r="28" spans="1:7" x14ac:dyDescent="0.2">
      <c r="A28" s="536"/>
      <c r="B28" s="11"/>
      <c r="C28" s="11"/>
      <c r="D28" s="11"/>
      <c r="E28" s="11"/>
      <c r="F28" s="11"/>
      <c r="G28" s="11"/>
    </row>
    <row r="29" spans="1:7" x14ac:dyDescent="0.2">
      <c r="A29" s="536"/>
      <c r="B29" s="4" t="s">
        <v>632</v>
      </c>
    </row>
    <row r="30" spans="1:7" x14ac:dyDescent="0.2">
      <c r="A30" s="536"/>
      <c r="B30" s="4" t="s">
        <v>633</v>
      </c>
    </row>
    <row r="31" spans="1:7" x14ac:dyDescent="0.2">
      <c r="A31" s="536"/>
      <c r="B31" s="524" t="s">
        <v>99</v>
      </c>
      <c r="C31" s="524"/>
      <c r="D31" s="524"/>
      <c r="E31" s="524"/>
    </row>
    <row r="32" spans="1:7" x14ac:dyDescent="0.2">
      <c r="B32" s="4" t="s">
        <v>634</v>
      </c>
    </row>
  </sheetData>
  <mergeCells count="3">
    <mergeCell ref="A1:A31"/>
    <mergeCell ref="B1:I1"/>
    <mergeCell ref="B31:E31"/>
  </mergeCells>
  <printOptions verticalCentered="1"/>
  <pageMargins left="0.59055118110236227" right="0.59055118110236227" top="0.98425196850393704" bottom="0.98425196850393704" header="0.51181102362204722" footer="0.51181102362204722"/>
  <pageSetup paperSize="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zoomScaleNormal="100" workbookViewId="0">
      <selection activeCell="H15" sqref="H15"/>
    </sheetView>
  </sheetViews>
  <sheetFormatPr defaultRowHeight="12.75" x14ac:dyDescent="0.2"/>
  <cols>
    <col min="2" max="2" width="8.7109375" customWidth="1"/>
    <col min="3" max="3" width="20.7109375" customWidth="1"/>
    <col min="4" max="4" width="15.42578125" customWidth="1"/>
    <col min="5" max="6" width="15.7109375" customWidth="1"/>
    <col min="7" max="7" width="18.85546875" customWidth="1"/>
    <col min="8" max="8" width="27.42578125" customWidth="1"/>
    <col min="258" max="258" width="8.7109375" customWidth="1"/>
    <col min="259" max="259" width="20.7109375" customWidth="1"/>
    <col min="260" max="260" width="15.42578125" customWidth="1"/>
    <col min="261" max="262" width="15.7109375" customWidth="1"/>
    <col min="263" max="263" width="18.85546875" customWidth="1"/>
    <col min="264" max="264" width="27.42578125" customWidth="1"/>
    <col min="514" max="514" width="8.7109375" customWidth="1"/>
    <col min="515" max="515" width="20.7109375" customWidth="1"/>
    <col min="516" max="516" width="15.42578125" customWidth="1"/>
    <col min="517" max="518" width="15.7109375" customWidth="1"/>
    <col min="519" max="519" width="18.85546875" customWidth="1"/>
    <col min="520" max="520" width="27.42578125" customWidth="1"/>
    <col min="770" max="770" width="8.7109375" customWidth="1"/>
    <col min="771" max="771" width="20.7109375" customWidth="1"/>
    <col min="772" max="772" width="15.42578125" customWidth="1"/>
    <col min="773" max="774" width="15.7109375" customWidth="1"/>
    <col min="775" max="775" width="18.85546875" customWidth="1"/>
    <col min="776" max="776" width="27.42578125" customWidth="1"/>
    <col min="1026" max="1026" width="8.7109375" customWidth="1"/>
    <col min="1027" max="1027" width="20.7109375" customWidth="1"/>
    <col min="1028" max="1028" width="15.42578125" customWidth="1"/>
    <col min="1029" max="1030" width="15.7109375" customWidth="1"/>
    <col min="1031" max="1031" width="18.85546875" customWidth="1"/>
    <col min="1032" max="1032" width="27.42578125" customWidth="1"/>
    <col min="1282" max="1282" width="8.7109375" customWidth="1"/>
    <col min="1283" max="1283" width="20.7109375" customWidth="1"/>
    <col min="1284" max="1284" width="15.42578125" customWidth="1"/>
    <col min="1285" max="1286" width="15.7109375" customWidth="1"/>
    <col min="1287" max="1287" width="18.85546875" customWidth="1"/>
    <col min="1288" max="1288" width="27.42578125" customWidth="1"/>
    <col min="1538" max="1538" width="8.7109375" customWidth="1"/>
    <col min="1539" max="1539" width="20.7109375" customWidth="1"/>
    <col min="1540" max="1540" width="15.42578125" customWidth="1"/>
    <col min="1541" max="1542" width="15.7109375" customWidth="1"/>
    <col min="1543" max="1543" width="18.85546875" customWidth="1"/>
    <col min="1544" max="1544" width="27.42578125" customWidth="1"/>
    <col min="1794" max="1794" width="8.7109375" customWidth="1"/>
    <col min="1795" max="1795" width="20.7109375" customWidth="1"/>
    <col min="1796" max="1796" width="15.42578125" customWidth="1"/>
    <col min="1797" max="1798" width="15.7109375" customWidth="1"/>
    <col min="1799" max="1799" width="18.85546875" customWidth="1"/>
    <col min="1800" max="1800" width="27.42578125" customWidth="1"/>
    <col min="2050" max="2050" width="8.7109375" customWidth="1"/>
    <col min="2051" max="2051" width="20.7109375" customWidth="1"/>
    <col min="2052" max="2052" width="15.42578125" customWidth="1"/>
    <col min="2053" max="2054" width="15.7109375" customWidth="1"/>
    <col min="2055" max="2055" width="18.85546875" customWidth="1"/>
    <col min="2056" max="2056" width="27.42578125" customWidth="1"/>
    <col min="2306" max="2306" width="8.7109375" customWidth="1"/>
    <col min="2307" max="2307" width="20.7109375" customWidth="1"/>
    <col min="2308" max="2308" width="15.42578125" customWidth="1"/>
    <col min="2309" max="2310" width="15.7109375" customWidth="1"/>
    <col min="2311" max="2311" width="18.85546875" customWidth="1"/>
    <col min="2312" max="2312" width="27.42578125" customWidth="1"/>
    <col min="2562" max="2562" width="8.7109375" customWidth="1"/>
    <col min="2563" max="2563" width="20.7109375" customWidth="1"/>
    <col min="2564" max="2564" width="15.42578125" customWidth="1"/>
    <col min="2565" max="2566" width="15.7109375" customWidth="1"/>
    <col min="2567" max="2567" width="18.85546875" customWidth="1"/>
    <col min="2568" max="2568" width="27.42578125" customWidth="1"/>
    <col min="2818" max="2818" width="8.7109375" customWidth="1"/>
    <col min="2819" max="2819" width="20.7109375" customWidth="1"/>
    <col min="2820" max="2820" width="15.42578125" customWidth="1"/>
    <col min="2821" max="2822" width="15.7109375" customWidth="1"/>
    <col min="2823" max="2823" width="18.85546875" customWidth="1"/>
    <col min="2824" max="2824" width="27.42578125" customWidth="1"/>
    <col min="3074" max="3074" width="8.7109375" customWidth="1"/>
    <col min="3075" max="3075" width="20.7109375" customWidth="1"/>
    <col min="3076" max="3076" width="15.42578125" customWidth="1"/>
    <col min="3077" max="3078" width="15.7109375" customWidth="1"/>
    <col min="3079" max="3079" width="18.85546875" customWidth="1"/>
    <col min="3080" max="3080" width="27.42578125" customWidth="1"/>
    <col min="3330" max="3330" width="8.7109375" customWidth="1"/>
    <col min="3331" max="3331" width="20.7109375" customWidth="1"/>
    <col min="3332" max="3332" width="15.42578125" customWidth="1"/>
    <col min="3333" max="3334" width="15.7109375" customWidth="1"/>
    <col min="3335" max="3335" width="18.85546875" customWidth="1"/>
    <col min="3336" max="3336" width="27.42578125" customWidth="1"/>
    <col min="3586" max="3586" width="8.7109375" customWidth="1"/>
    <col min="3587" max="3587" width="20.7109375" customWidth="1"/>
    <col min="3588" max="3588" width="15.42578125" customWidth="1"/>
    <col min="3589" max="3590" width="15.7109375" customWidth="1"/>
    <col min="3591" max="3591" width="18.85546875" customWidth="1"/>
    <col min="3592" max="3592" width="27.42578125" customWidth="1"/>
    <col min="3842" max="3842" width="8.7109375" customWidth="1"/>
    <col min="3843" max="3843" width="20.7109375" customWidth="1"/>
    <col min="3844" max="3844" width="15.42578125" customWidth="1"/>
    <col min="3845" max="3846" width="15.7109375" customWidth="1"/>
    <col min="3847" max="3847" width="18.85546875" customWidth="1"/>
    <col min="3848" max="3848" width="27.42578125" customWidth="1"/>
    <col min="4098" max="4098" width="8.7109375" customWidth="1"/>
    <col min="4099" max="4099" width="20.7109375" customWidth="1"/>
    <col min="4100" max="4100" width="15.42578125" customWidth="1"/>
    <col min="4101" max="4102" width="15.7109375" customWidth="1"/>
    <col min="4103" max="4103" width="18.85546875" customWidth="1"/>
    <col min="4104" max="4104" width="27.42578125" customWidth="1"/>
    <col min="4354" max="4354" width="8.7109375" customWidth="1"/>
    <col min="4355" max="4355" width="20.7109375" customWidth="1"/>
    <col min="4356" max="4356" width="15.42578125" customWidth="1"/>
    <col min="4357" max="4358" width="15.7109375" customWidth="1"/>
    <col min="4359" max="4359" width="18.85546875" customWidth="1"/>
    <col min="4360" max="4360" width="27.42578125" customWidth="1"/>
    <col min="4610" max="4610" width="8.7109375" customWidth="1"/>
    <col min="4611" max="4611" width="20.7109375" customWidth="1"/>
    <col min="4612" max="4612" width="15.42578125" customWidth="1"/>
    <col min="4613" max="4614" width="15.7109375" customWidth="1"/>
    <col min="4615" max="4615" width="18.85546875" customWidth="1"/>
    <col min="4616" max="4616" width="27.42578125" customWidth="1"/>
    <col min="4866" max="4866" width="8.7109375" customWidth="1"/>
    <col min="4867" max="4867" width="20.7109375" customWidth="1"/>
    <col min="4868" max="4868" width="15.42578125" customWidth="1"/>
    <col min="4869" max="4870" width="15.7109375" customWidth="1"/>
    <col min="4871" max="4871" width="18.85546875" customWidth="1"/>
    <col min="4872" max="4872" width="27.42578125" customWidth="1"/>
    <col min="5122" max="5122" width="8.7109375" customWidth="1"/>
    <col min="5123" max="5123" width="20.7109375" customWidth="1"/>
    <col min="5124" max="5124" width="15.42578125" customWidth="1"/>
    <col min="5125" max="5126" width="15.7109375" customWidth="1"/>
    <col min="5127" max="5127" width="18.85546875" customWidth="1"/>
    <col min="5128" max="5128" width="27.42578125" customWidth="1"/>
    <col min="5378" max="5378" width="8.7109375" customWidth="1"/>
    <col min="5379" max="5379" width="20.7109375" customWidth="1"/>
    <col min="5380" max="5380" width="15.42578125" customWidth="1"/>
    <col min="5381" max="5382" width="15.7109375" customWidth="1"/>
    <col min="5383" max="5383" width="18.85546875" customWidth="1"/>
    <col min="5384" max="5384" width="27.42578125" customWidth="1"/>
    <col min="5634" max="5634" width="8.7109375" customWidth="1"/>
    <col min="5635" max="5635" width="20.7109375" customWidth="1"/>
    <col min="5636" max="5636" width="15.42578125" customWidth="1"/>
    <col min="5637" max="5638" width="15.7109375" customWidth="1"/>
    <col min="5639" max="5639" width="18.85546875" customWidth="1"/>
    <col min="5640" max="5640" width="27.42578125" customWidth="1"/>
    <col min="5890" max="5890" width="8.7109375" customWidth="1"/>
    <col min="5891" max="5891" width="20.7109375" customWidth="1"/>
    <col min="5892" max="5892" width="15.42578125" customWidth="1"/>
    <col min="5893" max="5894" width="15.7109375" customWidth="1"/>
    <col min="5895" max="5895" width="18.85546875" customWidth="1"/>
    <col min="5896" max="5896" width="27.42578125" customWidth="1"/>
    <col min="6146" max="6146" width="8.7109375" customWidth="1"/>
    <col min="6147" max="6147" width="20.7109375" customWidth="1"/>
    <col min="6148" max="6148" width="15.42578125" customWidth="1"/>
    <col min="6149" max="6150" width="15.7109375" customWidth="1"/>
    <col min="6151" max="6151" width="18.85546875" customWidth="1"/>
    <col min="6152" max="6152" width="27.42578125" customWidth="1"/>
    <col min="6402" max="6402" width="8.7109375" customWidth="1"/>
    <col min="6403" max="6403" width="20.7109375" customWidth="1"/>
    <col min="6404" max="6404" width="15.42578125" customWidth="1"/>
    <col min="6405" max="6406" width="15.7109375" customWidth="1"/>
    <col min="6407" max="6407" width="18.85546875" customWidth="1"/>
    <col min="6408" max="6408" width="27.42578125" customWidth="1"/>
    <col min="6658" max="6658" width="8.7109375" customWidth="1"/>
    <col min="6659" max="6659" width="20.7109375" customWidth="1"/>
    <col min="6660" max="6660" width="15.42578125" customWidth="1"/>
    <col min="6661" max="6662" width="15.7109375" customWidth="1"/>
    <col min="6663" max="6663" width="18.85546875" customWidth="1"/>
    <col min="6664" max="6664" width="27.42578125" customWidth="1"/>
    <col min="6914" max="6914" width="8.7109375" customWidth="1"/>
    <col min="6915" max="6915" width="20.7109375" customWidth="1"/>
    <col min="6916" max="6916" width="15.42578125" customWidth="1"/>
    <col min="6917" max="6918" width="15.7109375" customWidth="1"/>
    <col min="6919" max="6919" width="18.85546875" customWidth="1"/>
    <col min="6920" max="6920" width="27.42578125" customWidth="1"/>
    <col min="7170" max="7170" width="8.7109375" customWidth="1"/>
    <col min="7171" max="7171" width="20.7109375" customWidth="1"/>
    <col min="7172" max="7172" width="15.42578125" customWidth="1"/>
    <col min="7173" max="7174" width="15.7109375" customWidth="1"/>
    <col min="7175" max="7175" width="18.85546875" customWidth="1"/>
    <col min="7176" max="7176" width="27.42578125" customWidth="1"/>
    <col min="7426" max="7426" width="8.7109375" customWidth="1"/>
    <col min="7427" max="7427" width="20.7109375" customWidth="1"/>
    <col min="7428" max="7428" width="15.42578125" customWidth="1"/>
    <col min="7429" max="7430" width="15.7109375" customWidth="1"/>
    <col min="7431" max="7431" width="18.85546875" customWidth="1"/>
    <col min="7432" max="7432" width="27.42578125" customWidth="1"/>
    <col min="7682" max="7682" width="8.7109375" customWidth="1"/>
    <col min="7683" max="7683" width="20.7109375" customWidth="1"/>
    <col min="7684" max="7684" width="15.42578125" customWidth="1"/>
    <col min="7685" max="7686" width="15.7109375" customWidth="1"/>
    <col min="7687" max="7687" width="18.85546875" customWidth="1"/>
    <col min="7688" max="7688" width="27.42578125" customWidth="1"/>
    <col min="7938" max="7938" width="8.7109375" customWidth="1"/>
    <col min="7939" max="7939" width="20.7109375" customWidth="1"/>
    <col min="7940" max="7940" width="15.42578125" customWidth="1"/>
    <col min="7941" max="7942" width="15.7109375" customWidth="1"/>
    <col min="7943" max="7943" width="18.85546875" customWidth="1"/>
    <col min="7944" max="7944" width="27.42578125" customWidth="1"/>
    <col min="8194" max="8194" width="8.7109375" customWidth="1"/>
    <col min="8195" max="8195" width="20.7109375" customWidth="1"/>
    <col min="8196" max="8196" width="15.42578125" customWidth="1"/>
    <col min="8197" max="8198" width="15.7109375" customWidth="1"/>
    <col min="8199" max="8199" width="18.85546875" customWidth="1"/>
    <col min="8200" max="8200" width="27.42578125" customWidth="1"/>
    <col min="8450" max="8450" width="8.7109375" customWidth="1"/>
    <col min="8451" max="8451" width="20.7109375" customWidth="1"/>
    <col min="8452" max="8452" width="15.42578125" customWidth="1"/>
    <col min="8453" max="8454" width="15.7109375" customWidth="1"/>
    <col min="8455" max="8455" width="18.85546875" customWidth="1"/>
    <col min="8456" max="8456" width="27.42578125" customWidth="1"/>
    <col min="8706" max="8706" width="8.7109375" customWidth="1"/>
    <col min="8707" max="8707" width="20.7109375" customWidth="1"/>
    <col min="8708" max="8708" width="15.42578125" customWidth="1"/>
    <col min="8709" max="8710" width="15.7109375" customWidth="1"/>
    <col min="8711" max="8711" width="18.85546875" customWidth="1"/>
    <col min="8712" max="8712" width="27.42578125" customWidth="1"/>
    <col min="8962" max="8962" width="8.7109375" customWidth="1"/>
    <col min="8963" max="8963" width="20.7109375" customWidth="1"/>
    <col min="8964" max="8964" width="15.42578125" customWidth="1"/>
    <col min="8965" max="8966" width="15.7109375" customWidth="1"/>
    <col min="8967" max="8967" width="18.85546875" customWidth="1"/>
    <col min="8968" max="8968" width="27.42578125" customWidth="1"/>
    <col min="9218" max="9218" width="8.7109375" customWidth="1"/>
    <col min="9219" max="9219" width="20.7109375" customWidth="1"/>
    <col min="9220" max="9220" width="15.42578125" customWidth="1"/>
    <col min="9221" max="9222" width="15.7109375" customWidth="1"/>
    <col min="9223" max="9223" width="18.85546875" customWidth="1"/>
    <col min="9224" max="9224" width="27.42578125" customWidth="1"/>
    <col min="9474" max="9474" width="8.7109375" customWidth="1"/>
    <col min="9475" max="9475" width="20.7109375" customWidth="1"/>
    <col min="9476" max="9476" width="15.42578125" customWidth="1"/>
    <col min="9477" max="9478" width="15.7109375" customWidth="1"/>
    <col min="9479" max="9479" width="18.85546875" customWidth="1"/>
    <col min="9480" max="9480" width="27.42578125" customWidth="1"/>
    <col min="9730" max="9730" width="8.7109375" customWidth="1"/>
    <col min="9731" max="9731" width="20.7109375" customWidth="1"/>
    <col min="9732" max="9732" width="15.42578125" customWidth="1"/>
    <col min="9733" max="9734" width="15.7109375" customWidth="1"/>
    <col min="9735" max="9735" width="18.85546875" customWidth="1"/>
    <col min="9736" max="9736" width="27.42578125" customWidth="1"/>
    <col min="9986" max="9986" width="8.7109375" customWidth="1"/>
    <col min="9987" max="9987" width="20.7109375" customWidth="1"/>
    <col min="9988" max="9988" width="15.42578125" customWidth="1"/>
    <col min="9989" max="9990" width="15.7109375" customWidth="1"/>
    <col min="9991" max="9991" width="18.85546875" customWidth="1"/>
    <col min="9992" max="9992" width="27.42578125" customWidth="1"/>
    <col min="10242" max="10242" width="8.7109375" customWidth="1"/>
    <col min="10243" max="10243" width="20.7109375" customWidth="1"/>
    <col min="10244" max="10244" width="15.42578125" customWidth="1"/>
    <col min="10245" max="10246" width="15.7109375" customWidth="1"/>
    <col min="10247" max="10247" width="18.85546875" customWidth="1"/>
    <col min="10248" max="10248" width="27.42578125" customWidth="1"/>
    <col min="10498" max="10498" width="8.7109375" customWidth="1"/>
    <col min="10499" max="10499" width="20.7109375" customWidth="1"/>
    <col min="10500" max="10500" width="15.42578125" customWidth="1"/>
    <col min="10501" max="10502" width="15.7109375" customWidth="1"/>
    <col min="10503" max="10503" width="18.85546875" customWidth="1"/>
    <col min="10504" max="10504" width="27.42578125" customWidth="1"/>
    <col min="10754" max="10754" width="8.7109375" customWidth="1"/>
    <col min="10755" max="10755" width="20.7109375" customWidth="1"/>
    <col min="10756" max="10756" width="15.42578125" customWidth="1"/>
    <col min="10757" max="10758" width="15.7109375" customWidth="1"/>
    <col min="10759" max="10759" width="18.85546875" customWidth="1"/>
    <col min="10760" max="10760" width="27.42578125" customWidth="1"/>
    <col min="11010" max="11010" width="8.7109375" customWidth="1"/>
    <col min="11011" max="11011" width="20.7109375" customWidth="1"/>
    <col min="11012" max="11012" width="15.42578125" customWidth="1"/>
    <col min="11013" max="11014" width="15.7109375" customWidth="1"/>
    <col min="11015" max="11015" width="18.85546875" customWidth="1"/>
    <col min="11016" max="11016" width="27.42578125" customWidth="1"/>
    <col min="11266" max="11266" width="8.7109375" customWidth="1"/>
    <col min="11267" max="11267" width="20.7109375" customWidth="1"/>
    <col min="11268" max="11268" width="15.42578125" customWidth="1"/>
    <col min="11269" max="11270" width="15.7109375" customWidth="1"/>
    <col min="11271" max="11271" width="18.85546875" customWidth="1"/>
    <col min="11272" max="11272" width="27.42578125" customWidth="1"/>
    <col min="11522" max="11522" width="8.7109375" customWidth="1"/>
    <col min="11523" max="11523" width="20.7109375" customWidth="1"/>
    <col min="11524" max="11524" width="15.42578125" customWidth="1"/>
    <col min="11525" max="11526" width="15.7109375" customWidth="1"/>
    <col min="11527" max="11527" width="18.85546875" customWidth="1"/>
    <col min="11528" max="11528" width="27.42578125" customWidth="1"/>
    <col min="11778" max="11778" width="8.7109375" customWidth="1"/>
    <col min="11779" max="11779" width="20.7109375" customWidth="1"/>
    <col min="11780" max="11780" width="15.42578125" customWidth="1"/>
    <col min="11781" max="11782" width="15.7109375" customWidth="1"/>
    <col min="11783" max="11783" width="18.85546875" customWidth="1"/>
    <col min="11784" max="11784" width="27.42578125" customWidth="1"/>
    <col min="12034" max="12034" width="8.7109375" customWidth="1"/>
    <col min="12035" max="12035" width="20.7109375" customWidth="1"/>
    <col min="12036" max="12036" width="15.42578125" customWidth="1"/>
    <col min="12037" max="12038" width="15.7109375" customWidth="1"/>
    <col min="12039" max="12039" width="18.85546875" customWidth="1"/>
    <col min="12040" max="12040" width="27.42578125" customWidth="1"/>
    <col min="12290" max="12290" width="8.7109375" customWidth="1"/>
    <col min="12291" max="12291" width="20.7109375" customWidth="1"/>
    <col min="12292" max="12292" width="15.42578125" customWidth="1"/>
    <col min="12293" max="12294" width="15.7109375" customWidth="1"/>
    <col min="12295" max="12295" width="18.85546875" customWidth="1"/>
    <col min="12296" max="12296" width="27.42578125" customWidth="1"/>
    <col min="12546" max="12546" width="8.7109375" customWidth="1"/>
    <col min="12547" max="12547" width="20.7109375" customWidth="1"/>
    <col min="12548" max="12548" width="15.42578125" customWidth="1"/>
    <col min="12549" max="12550" width="15.7109375" customWidth="1"/>
    <col min="12551" max="12551" width="18.85546875" customWidth="1"/>
    <col min="12552" max="12552" width="27.42578125" customWidth="1"/>
    <col min="12802" max="12802" width="8.7109375" customWidth="1"/>
    <col min="12803" max="12803" width="20.7109375" customWidth="1"/>
    <col min="12804" max="12804" width="15.42578125" customWidth="1"/>
    <col min="12805" max="12806" width="15.7109375" customWidth="1"/>
    <col min="12807" max="12807" width="18.85546875" customWidth="1"/>
    <col min="12808" max="12808" width="27.42578125" customWidth="1"/>
    <col min="13058" max="13058" width="8.7109375" customWidth="1"/>
    <col min="13059" max="13059" width="20.7109375" customWidth="1"/>
    <col min="13060" max="13060" width="15.42578125" customWidth="1"/>
    <col min="13061" max="13062" width="15.7109375" customWidth="1"/>
    <col min="13063" max="13063" width="18.85546875" customWidth="1"/>
    <col min="13064" max="13064" width="27.42578125" customWidth="1"/>
    <col min="13314" max="13314" width="8.7109375" customWidth="1"/>
    <col min="13315" max="13315" width="20.7109375" customWidth="1"/>
    <col min="13316" max="13316" width="15.42578125" customWidth="1"/>
    <col min="13317" max="13318" width="15.7109375" customWidth="1"/>
    <col min="13319" max="13319" width="18.85546875" customWidth="1"/>
    <col min="13320" max="13320" width="27.42578125" customWidth="1"/>
    <col min="13570" max="13570" width="8.7109375" customWidth="1"/>
    <col min="13571" max="13571" width="20.7109375" customWidth="1"/>
    <col min="13572" max="13572" width="15.42578125" customWidth="1"/>
    <col min="13573" max="13574" width="15.7109375" customWidth="1"/>
    <col min="13575" max="13575" width="18.85546875" customWidth="1"/>
    <col min="13576" max="13576" width="27.42578125" customWidth="1"/>
    <col min="13826" max="13826" width="8.7109375" customWidth="1"/>
    <col min="13827" max="13827" width="20.7109375" customWidth="1"/>
    <col min="13828" max="13828" width="15.42578125" customWidth="1"/>
    <col min="13829" max="13830" width="15.7109375" customWidth="1"/>
    <col min="13831" max="13831" width="18.85546875" customWidth="1"/>
    <col min="13832" max="13832" width="27.42578125" customWidth="1"/>
    <col min="14082" max="14082" width="8.7109375" customWidth="1"/>
    <col min="14083" max="14083" width="20.7109375" customWidth="1"/>
    <col min="14084" max="14084" width="15.42578125" customWidth="1"/>
    <col min="14085" max="14086" width="15.7109375" customWidth="1"/>
    <col min="14087" max="14087" width="18.85546875" customWidth="1"/>
    <col min="14088" max="14088" width="27.42578125" customWidth="1"/>
    <col min="14338" max="14338" width="8.7109375" customWidth="1"/>
    <col min="14339" max="14339" width="20.7109375" customWidth="1"/>
    <col min="14340" max="14340" width="15.42578125" customWidth="1"/>
    <col min="14341" max="14342" width="15.7109375" customWidth="1"/>
    <col min="14343" max="14343" width="18.85546875" customWidth="1"/>
    <col min="14344" max="14344" width="27.42578125" customWidth="1"/>
    <col min="14594" max="14594" width="8.7109375" customWidth="1"/>
    <col min="14595" max="14595" width="20.7109375" customWidth="1"/>
    <col min="14596" max="14596" width="15.42578125" customWidth="1"/>
    <col min="14597" max="14598" width="15.7109375" customWidth="1"/>
    <col min="14599" max="14599" width="18.85546875" customWidth="1"/>
    <col min="14600" max="14600" width="27.42578125" customWidth="1"/>
    <col min="14850" max="14850" width="8.7109375" customWidth="1"/>
    <col min="14851" max="14851" width="20.7109375" customWidth="1"/>
    <col min="14852" max="14852" width="15.42578125" customWidth="1"/>
    <col min="14853" max="14854" width="15.7109375" customWidth="1"/>
    <col min="14855" max="14855" width="18.85546875" customWidth="1"/>
    <col min="14856" max="14856" width="27.42578125" customWidth="1"/>
    <col min="15106" max="15106" width="8.7109375" customWidth="1"/>
    <col min="15107" max="15107" width="20.7109375" customWidth="1"/>
    <col min="15108" max="15108" width="15.42578125" customWidth="1"/>
    <col min="15109" max="15110" width="15.7109375" customWidth="1"/>
    <col min="15111" max="15111" width="18.85546875" customWidth="1"/>
    <col min="15112" max="15112" width="27.42578125" customWidth="1"/>
    <col min="15362" max="15362" width="8.7109375" customWidth="1"/>
    <col min="15363" max="15363" width="20.7109375" customWidth="1"/>
    <col min="15364" max="15364" width="15.42578125" customWidth="1"/>
    <col min="15365" max="15366" width="15.7109375" customWidth="1"/>
    <col min="15367" max="15367" width="18.85546875" customWidth="1"/>
    <col min="15368" max="15368" width="27.42578125" customWidth="1"/>
    <col min="15618" max="15618" width="8.7109375" customWidth="1"/>
    <col min="15619" max="15619" width="20.7109375" customWidth="1"/>
    <col min="15620" max="15620" width="15.42578125" customWidth="1"/>
    <col min="15621" max="15622" width="15.7109375" customWidth="1"/>
    <col min="15623" max="15623" width="18.85546875" customWidth="1"/>
    <col min="15624" max="15624" width="27.42578125" customWidth="1"/>
    <col min="15874" max="15874" width="8.7109375" customWidth="1"/>
    <col min="15875" max="15875" width="20.7109375" customWidth="1"/>
    <col min="15876" max="15876" width="15.42578125" customWidth="1"/>
    <col min="15877" max="15878" width="15.7109375" customWidth="1"/>
    <col min="15879" max="15879" width="18.85546875" customWidth="1"/>
    <col min="15880" max="15880" width="27.42578125" customWidth="1"/>
    <col min="16130" max="16130" width="8.7109375" customWidth="1"/>
    <col min="16131" max="16131" width="20.7109375" customWidth="1"/>
    <col min="16132" max="16132" width="15.42578125" customWidth="1"/>
    <col min="16133" max="16134" width="15.7109375" customWidth="1"/>
    <col min="16135" max="16135" width="18.85546875" customWidth="1"/>
    <col min="16136" max="16136" width="27.42578125" customWidth="1"/>
  </cols>
  <sheetData>
    <row r="1" spans="1:8" x14ac:dyDescent="0.2">
      <c r="A1" s="536">
        <v>19</v>
      </c>
      <c r="B1" s="554" t="s">
        <v>635</v>
      </c>
      <c r="C1" s="555"/>
      <c r="D1" s="555"/>
      <c r="E1" s="555"/>
      <c r="F1" s="555"/>
      <c r="G1" s="555"/>
      <c r="H1" s="555"/>
    </row>
    <row r="2" spans="1:8" x14ac:dyDescent="0.2">
      <c r="A2" s="536"/>
      <c r="C2" s="32"/>
      <c r="D2" s="11"/>
      <c r="E2" s="11"/>
      <c r="F2" s="11"/>
      <c r="G2" s="295"/>
      <c r="H2" s="141"/>
    </row>
    <row r="3" spans="1:8" ht="22.5" x14ac:dyDescent="0.2">
      <c r="A3" s="536"/>
      <c r="B3" s="296" t="s">
        <v>79</v>
      </c>
      <c r="C3" s="297" t="s">
        <v>607</v>
      </c>
      <c r="D3" s="298" t="s">
        <v>98</v>
      </c>
      <c r="E3" s="299" t="s">
        <v>608</v>
      </c>
      <c r="F3" s="299" t="s">
        <v>609</v>
      </c>
      <c r="G3" s="299" t="s">
        <v>636</v>
      </c>
      <c r="H3" s="300" t="s">
        <v>610</v>
      </c>
    </row>
    <row r="4" spans="1:8" x14ac:dyDescent="0.2">
      <c r="A4" s="536"/>
      <c r="B4" s="286">
        <v>1</v>
      </c>
      <c r="C4" s="2" t="s">
        <v>615</v>
      </c>
      <c r="D4" s="287">
        <v>28231376</v>
      </c>
      <c r="E4" s="287">
        <v>390098815.23000002</v>
      </c>
      <c r="F4" s="287">
        <v>546457279.50999999</v>
      </c>
      <c r="G4" s="301">
        <f>D4/$D$29</f>
        <v>0.13455301595846339</v>
      </c>
      <c r="H4" s="288">
        <v>293783189.71000004</v>
      </c>
    </row>
    <row r="5" spans="1:8" x14ac:dyDescent="0.2">
      <c r="A5" s="536"/>
      <c r="B5" s="286">
        <v>2</v>
      </c>
      <c r="C5" s="2" t="s">
        <v>613</v>
      </c>
      <c r="D5" s="287">
        <v>25164655</v>
      </c>
      <c r="E5" s="287">
        <v>453398182.44999999</v>
      </c>
      <c r="F5" s="287">
        <v>611226582.72900009</v>
      </c>
      <c r="G5" s="301">
        <f t="shared" ref="G5:G23" si="0">D5/$D$29</f>
        <v>0.11993677622388031</v>
      </c>
      <c r="H5" s="288">
        <v>356765177.74000001</v>
      </c>
    </row>
    <row r="6" spans="1:8" x14ac:dyDescent="0.2">
      <c r="A6" s="536"/>
      <c r="B6" s="286">
        <v>3</v>
      </c>
      <c r="C6" s="2" t="s">
        <v>620</v>
      </c>
      <c r="D6" s="287">
        <v>19296122</v>
      </c>
      <c r="E6" s="287">
        <v>278760581.55000001</v>
      </c>
      <c r="F6" s="287">
        <v>385790645.64999998</v>
      </c>
      <c r="G6" s="301">
        <f t="shared" si="0"/>
        <v>9.1966874423777864E-2</v>
      </c>
      <c r="H6" s="288">
        <v>210146904.95999998</v>
      </c>
    </row>
    <row r="7" spans="1:8" x14ac:dyDescent="0.2">
      <c r="A7" s="536"/>
      <c r="B7" s="286">
        <v>4</v>
      </c>
      <c r="C7" s="2" t="s">
        <v>612</v>
      </c>
      <c r="D7" s="287">
        <v>17618547</v>
      </c>
      <c r="E7" s="287">
        <v>679523748.61000001</v>
      </c>
      <c r="F7" s="287">
        <v>864486573.14999998</v>
      </c>
      <c r="G7" s="301">
        <f t="shared" si="0"/>
        <v>8.3971416613059777E-2</v>
      </c>
      <c r="H7" s="288">
        <v>626953460.30000007</v>
      </c>
    </row>
    <row r="8" spans="1:8" x14ac:dyDescent="0.2">
      <c r="A8" s="536"/>
      <c r="B8" s="286">
        <v>5</v>
      </c>
      <c r="C8" s="2" t="s">
        <v>611</v>
      </c>
      <c r="D8" s="287">
        <v>16434424</v>
      </c>
      <c r="E8" s="287">
        <v>738679703.56000006</v>
      </c>
      <c r="F8" s="287">
        <v>917738471.25</v>
      </c>
      <c r="G8" s="301">
        <f t="shared" si="0"/>
        <v>7.8327790850157411E-2</v>
      </c>
      <c r="H8" s="288">
        <v>689846760.12999988</v>
      </c>
    </row>
    <row r="9" spans="1:8" x14ac:dyDescent="0.2">
      <c r="A9" s="536"/>
      <c r="B9" s="286">
        <v>6</v>
      </c>
      <c r="C9" s="2" t="s">
        <v>616</v>
      </c>
      <c r="D9" s="287">
        <v>12654740</v>
      </c>
      <c r="E9" s="287">
        <v>438104638.39000005</v>
      </c>
      <c r="F9" s="287">
        <v>518669175.19</v>
      </c>
      <c r="G9" s="301">
        <f t="shared" si="0"/>
        <v>6.0313511929783542E-2</v>
      </c>
      <c r="H9" s="288">
        <v>371033510.25999999</v>
      </c>
    </row>
    <row r="10" spans="1:8" x14ac:dyDescent="0.2">
      <c r="A10" s="536"/>
      <c r="B10" s="286">
        <v>7</v>
      </c>
      <c r="C10" s="2" t="s">
        <v>624</v>
      </c>
      <c r="D10" s="287">
        <v>10136468</v>
      </c>
      <c r="E10" s="287">
        <v>189462966.82999998</v>
      </c>
      <c r="F10" s="287">
        <v>254662174.52999997</v>
      </c>
      <c r="G10" s="301">
        <f t="shared" si="0"/>
        <v>4.8311224382632051E-2</v>
      </c>
      <c r="H10" s="288">
        <v>152201149.59</v>
      </c>
    </row>
    <row r="11" spans="1:8" x14ac:dyDescent="0.2">
      <c r="A11" s="536"/>
      <c r="B11" s="286">
        <v>8</v>
      </c>
      <c r="C11" s="2" t="s">
        <v>619</v>
      </c>
      <c r="D11" s="287">
        <v>9879505</v>
      </c>
      <c r="E11" s="287">
        <v>308593441.56</v>
      </c>
      <c r="F11" s="287">
        <v>389101411.74799997</v>
      </c>
      <c r="G11" s="301">
        <f t="shared" si="0"/>
        <v>4.7086517990717801E-2</v>
      </c>
      <c r="H11" s="288">
        <v>274664423.62</v>
      </c>
    </row>
    <row r="12" spans="1:8" x14ac:dyDescent="0.2">
      <c r="A12" s="536"/>
      <c r="B12" s="286">
        <v>9</v>
      </c>
      <c r="C12" s="2" t="s">
        <v>617</v>
      </c>
      <c r="D12" s="287">
        <v>8599944</v>
      </c>
      <c r="E12" s="287">
        <v>400170811.86000001</v>
      </c>
      <c r="F12" s="287">
        <v>482920212.95999998</v>
      </c>
      <c r="G12" s="301">
        <f t="shared" si="0"/>
        <v>4.0988027019083002E-2</v>
      </c>
      <c r="H12" s="288">
        <v>358741648.09999996</v>
      </c>
    </row>
    <row r="13" spans="1:8" x14ac:dyDescent="0.2">
      <c r="A13" s="536"/>
      <c r="B13" s="286">
        <v>10</v>
      </c>
      <c r="C13" s="2" t="s">
        <v>622</v>
      </c>
      <c r="D13" s="287">
        <v>7177678</v>
      </c>
      <c r="E13" s="287">
        <v>252796974.30000001</v>
      </c>
      <c r="F13" s="287">
        <v>298045574.19000006</v>
      </c>
      <c r="G13" s="301">
        <f t="shared" si="0"/>
        <v>3.4209392502820672E-2</v>
      </c>
      <c r="H13" s="288">
        <v>209308704.5</v>
      </c>
    </row>
    <row r="14" spans="1:8" x14ac:dyDescent="0.2">
      <c r="A14" s="536"/>
      <c r="B14" s="286">
        <v>11</v>
      </c>
      <c r="C14" s="2" t="s">
        <v>630</v>
      </c>
      <c r="D14" s="287">
        <v>5527226</v>
      </c>
      <c r="E14" s="287">
        <v>88408622.230000004</v>
      </c>
      <c r="F14" s="287">
        <v>122755440.43000001</v>
      </c>
      <c r="G14" s="301">
        <f t="shared" si="0"/>
        <v>2.6343205098612044E-2</v>
      </c>
      <c r="H14" s="288">
        <v>70415762.799999997</v>
      </c>
    </row>
    <row r="15" spans="1:8" x14ac:dyDescent="0.2">
      <c r="A15" s="536"/>
      <c r="B15" s="286">
        <v>12</v>
      </c>
      <c r="C15" s="2" t="s">
        <v>629</v>
      </c>
      <c r="D15" s="287">
        <v>4677692</v>
      </c>
      <c r="E15" s="287">
        <v>93717544.609999999</v>
      </c>
      <c r="F15" s="287">
        <v>124324188.61000001</v>
      </c>
      <c r="G15" s="301">
        <f t="shared" si="0"/>
        <v>2.2294257507135908E-2</v>
      </c>
      <c r="H15" s="288">
        <v>76539666.329999998</v>
      </c>
    </row>
    <row r="16" spans="1:8" x14ac:dyDescent="0.2">
      <c r="A16" s="536"/>
      <c r="B16" s="286">
        <v>13</v>
      </c>
      <c r="C16" s="2" t="s">
        <v>637</v>
      </c>
      <c r="D16" s="287">
        <v>4425149</v>
      </c>
      <c r="E16" s="287">
        <v>41679988.710000001</v>
      </c>
      <c r="F16" s="287">
        <v>61973453.108999997</v>
      </c>
      <c r="G16" s="301">
        <f t="shared" si="0"/>
        <v>2.1090617191864055E-2</v>
      </c>
      <c r="H16" s="288">
        <v>26428089.189999998</v>
      </c>
    </row>
    <row r="17" spans="1:8" x14ac:dyDescent="0.2">
      <c r="A17" s="536"/>
      <c r="B17" s="286">
        <v>14</v>
      </c>
      <c r="C17" s="2" t="s">
        <v>625</v>
      </c>
      <c r="D17" s="287">
        <v>3830531</v>
      </c>
      <c r="E17" s="287">
        <v>176212937.02000001</v>
      </c>
      <c r="F17" s="287">
        <v>201674320.31999999</v>
      </c>
      <c r="G17" s="301">
        <f t="shared" si="0"/>
        <v>1.8256619825133168E-2</v>
      </c>
      <c r="H17" s="288">
        <v>137073711.41</v>
      </c>
    </row>
    <row r="18" spans="1:8" x14ac:dyDescent="0.2">
      <c r="A18" s="536"/>
      <c r="B18" s="286">
        <v>15</v>
      </c>
      <c r="C18" s="2" t="s">
        <v>618</v>
      </c>
      <c r="D18" s="287">
        <v>3646092</v>
      </c>
      <c r="E18" s="287">
        <v>391900933.82999992</v>
      </c>
      <c r="F18" s="287">
        <v>422127696.028</v>
      </c>
      <c r="G18" s="301">
        <f t="shared" si="0"/>
        <v>1.7377568669059051E-2</v>
      </c>
      <c r="H18" s="288">
        <v>359098443.68000001</v>
      </c>
    </row>
    <row r="19" spans="1:8" x14ac:dyDescent="0.2">
      <c r="A19" s="536"/>
      <c r="B19" s="286">
        <v>16</v>
      </c>
      <c r="C19" s="2" t="s">
        <v>614</v>
      </c>
      <c r="D19" s="287">
        <v>3134106</v>
      </c>
      <c r="E19" s="287">
        <v>551132269.37</v>
      </c>
      <c r="F19" s="287">
        <v>579272410.97000003</v>
      </c>
      <c r="G19" s="301">
        <f t="shared" si="0"/>
        <v>1.4937402081765899E-2</v>
      </c>
      <c r="H19" s="288">
        <v>507289972.30999994</v>
      </c>
    </row>
    <row r="20" spans="1:8" x14ac:dyDescent="0.2">
      <c r="A20" s="536"/>
      <c r="B20" s="286">
        <v>17</v>
      </c>
      <c r="C20" s="2" t="s">
        <v>621</v>
      </c>
      <c r="D20" s="287">
        <v>2940663</v>
      </c>
      <c r="E20" s="287">
        <v>323189950.56</v>
      </c>
      <c r="F20" s="287">
        <v>346932845.85999995</v>
      </c>
      <c r="G20" s="301">
        <f t="shared" si="0"/>
        <v>1.4015437135174098E-2</v>
      </c>
      <c r="H20" s="288">
        <v>289967242.76000005</v>
      </c>
    </row>
    <row r="21" spans="1:8" x14ac:dyDescent="0.2">
      <c r="A21" s="536"/>
      <c r="B21" s="286">
        <v>18</v>
      </c>
      <c r="C21" s="2" t="s">
        <v>638</v>
      </c>
      <c r="D21" s="287">
        <v>2365778</v>
      </c>
      <c r="E21" s="287">
        <v>36275063.609999999</v>
      </c>
      <c r="F21" s="287">
        <v>48530800.610100001</v>
      </c>
      <c r="G21" s="301">
        <f t="shared" si="0"/>
        <v>1.1275488838665942E-2</v>
      </c>
      <c r="H21" s="288">
        <v>26869150.899999999</v>
      </c>
    </row>
    <row r="22" spans="1:8" x14ac:dyDescent="0.2">
      <c r="A22" s="536"/>
      <c r="B22" s="286">
        <v>19</v>
      </c>
      <c r="C22" s="2" t="s">
        <v>639</v>
      </c>
      <c r="D22" s="287">
        <v>1950688</v>
      </c>
      <c r="E22" s="287">
        <v>36175161.830000006</v>
      </c>
      <c r="F22" s="287">
        <v>46917290.329999998</v>
      </c>
      <c r="G22" s="301">
        <f t="shared" si="0"/>
        <v>9.2971364057488019E-3</v>
      </c>
      <c r="H22" s="288">
        <v>27870875.030000001</v>
      </c>
    </row>
    <row r="23" spans="1:8" x14ac:dyDescent="0.2">
      <c r="A23" s="536"/>
      <c r="B23" s="286">
        <v>20</v>
      </c>
      <c r="C23" s="2" t="s">
        <v>627</v>
      </c>
      <c r="D23" s="287">
        <v>1769755</v>
      </c>
      <c r="E23" s="287">
        <v>134630306.19</v>
      </c>
      <c r="F23" s="287">
        <v>158786627.19</v>
      </c>
      <c r="G23" s="301">
        <f t="shared" si="0"/>
        <v>8.4347951285679585E-3</v>
      </c>
      <c r="H23" s="288">
        <v>124317157.52000001</v>
      </c>
    </row>
    <row r="24" spans="1:8" x14ac:dyDescent="0.2">
      <c r="A24" s="536"/>
      <c r="B24" s="1"/>
      <c r="C24" s="277"/>
      <c r="D24" s="289"/>
      <c r="E24" s="289"/>
      <c r="F24" s="289"/>
      <c r="G24" s="302"/>
      <c r="H24" s="288"/>
    </row>
    <row r="25" spans="1:8" x14ac:dyDescent="0.2">
      <c r="A25" s="536"/>
      <c r="B25" s="1"/>
      <c r="C25" s="277" t="s">
        <v>640</v>
      </c>
      <c r="D25" s="289">
        <f>SUM(D4:D23)</f>
        <v>189461139</v>
      </c>
      <c r="E25" s="289">
        <f>SUM(E4:E23)</f>
        <v>6002912642.3000002</v>
      </c>
      <c r="F25" s="289">
        <f>SUM(F4:F23)</f>
        <v>7382393174.3640985</v>
      </c>
      <c r="G25" s="301">
        <f>SUM(D4:D23)/D29</f>
        <v>0.90298707577610271</v>
      </c>
      <c r="H25" s="288">
        <f>SUM(H4:H23)</f>
        <v>5189315000.8400002</v>
      </c>
    </row>
    <row r="26" spans="1:8" x14ac:dyDescent="0.2">
      <c r="A26" s="536"/>
      <c r="B26" s="1"/>
      <c r="C26" s="277"/>
      <c r="D26" s="289"/>
      <c r="E26" s="289"/>
      <c r="F26" s="289"/>
      <c r="G26" s="301" t="s">
        <v>0</v>
      </c>
      <c r="H26" s="288"/>
    </row>
    <row r="27" spans="1:8" x14ac:dyDescent="0.2">
      <c r="A27" s="536"/>
      <c r="B27" s="1"/>
      <c r="C27" s="277" t="s">
        <v>631</v>
      </c>
      <c r="D27" s="289">
        <f>D29-D25</f>
        <v>20354864</v>
      </c>
      <c r="E27" s="289">
        <f>E29-E25</f>
        <v>1305647726.6999998</v>
      </c>
      <c r="F27" s="289">
        <f>F29-F25</f>
        <v>1471221934.6359015</v>
      </c>
      <c r="G27" s="301">
        <f>D27/D29</f>
        <v>9.7012924223897262E-2</v>
      </c>
      <c r="H27" s="288">
        <f>H29-H25</f>
        <v>1156200096.6499996</v>
      </c>
    </row>
    <row r="28" spans="1:8" x14ac:dyDescent="0.2">
      <c r="A28" s="536"/>
      <c r="B28" s="1"/>
      <c r="C28" s="277"/>
      <c r="D28" s="289"/>
      <c r="E28" s="289"/>
      <c r="F28" s="289"/>
      <c r="G28" s="303" t="s">
        <v>0</v>
      </c>
      <c r="H28" s="288"/>
    </row>
    <row r="29" spans="1:8" x14ac:dyDescent="0.2">
      <c r="A29" s="536"/>
      <c r="B29" s="304"/>
      <c r="C29" s="291" t="s">
        <v>32</v>
      </c>
      <c r="D29" s="292">
        <v>209816003</v>
      </c>
      <c r="E29" s="293">
        <v>7308560369</v>
      </c>
      <c r="F29" s="293">
        <v>8853615109</v>
      </c>
      <c r="G29" s="305">
        <f>G25+G27</f>
        <v>1</v>
      </c>
      <c r="H29" s="294">
        <v>6345515097.4899998</v>
      </c>
    </row>
    <row r="30" spans="1:8" x14ac:dyDescent="0.2">
      <c r="A30" s="536"/>
    </row>
    <row r="31" spans="1:8" x14ac:dyDescent="0.2">
      <c r="A31" s="536"/>
      <c r="B31" s="4" t="s">
        <v>632</v>
      </c>
    </row>
    <row r="32" spans="1:8" x14ac:dyDescent="0.2">
      <c r="A32" s="536"/>
      <c r="B32" s="4" t="s">
        <v>633</v>
      </c>
    </row>
    <row r="33" spans="1:2" x14ac:dyDescent="0.2">
      <c r="A33" s="536"/>
      <c r="B33" s="4" t="s">
        <v>99</v>
      </c>
    </row>
    <row r="34" spans="1:2" x14ac:dyDescent="0.2">
      <c r="B34" s="4" t="s">
        <v>634</v>
      </c>
    </row>
  </sheetData>
  <mergeCells count="2">
    <mergeCell ref="A1:A33"/>
    <mergeCell ref="B1:H1"/>
  </mergeCells>
  <printOptions verticalCentered="1"/>
  <pageMargins left="0.59055118110236227" right="0.59055118110236227" top="0.98425196850393704" bottom="0.98425196850393704"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50"/>
  <sheetViews>
    <sheetView workbookViewId="0">
      <selection activeCell="H1" sqref="H1"/>
    </sheetView>
  </sheetViews>
  <sheetFormatPr defaultRowHeight="12.75" x14ac:dyDescent="0.2"/>
  <cols>
    <col min="1" max="1" width="6" customWidth="1"/>
    <col min="2" max="2" width="16.7109375" customWidth="1"/>
    <col min="3" max="3" width="10.140625" customWidth="1"/>
    <col min="4" max="4" width="11" customWidth="1"/>
    <col min="5" max="6" width="11.140625" customWidth="1"/>
    <col min="7" max="7" width="12.28515625" customWidth="1"/>
    <col min="8" max="8" width="10.85546875" customWidth="1"/>
  </cols>
  <sheetData>
    <row r="1" spans="1:9" x14ac:dyDescent="0.2">
      <c r="A1" s="520" t="s">
        <v>105</v>
      </c>
      <c r="B1" s="520"/>
      <c r="C1" s="520"/>
      <c r="D1" s="520"/>
      <c r="E1" s="520"/>
      <c r="F1" s="520"/>
      <c r="G1" s="520"/>
    </row>
    <row r="2" spans="1:9" ht="12.75" customHeight="1" x14ac:dyDescent="0.2">
      <c r="A2" s="519" t="s">
        <v>354</v>
      </c>
      <c r="B2" s="519"/>
      <c r="C2" s="519"/>
      <c r="D2" s="519"/>
      <c r="E2" s="519"/>
      <c r="F2" s="519"/>
      <c r="G2" s="519"/>
    </row>
    <row r="3" spans="1:9" x14ac:dyDescent="0.2">
      <c r="A3" s="534"/>
      <c r="B3" s="534"/>
    </row>
    <row r="4" spans="1:9" x14ac:dyDescent="0.2">
      <c r="A4" s="38" t="s">
        <v>0</v>
      </c>
      <c r="B4" s="56"/>
      <c r="C4" s="56"/>
      <c r="D4" s="56"/>
      <c r="E4" s="56"/>
      <c r="F4" s="56"/>
      <c r="G4" s="57"/>
    </row>
    <row r="5" spans="1:9" ht="24" customHeight="1" x14ac:dyDescent="0.2">
      <c r="A5" s="36" t="s">
        <v>3</v>
      </c>
      <c r="B5" s="58"/>
      <c r="C5" s="33" t="s">
        <v>2</v>
      </c>
      <c r="D5" s="59" t="s">
        <v>26</v>
      </c>
      <c r="E5" s="258" t="s">
        <v>27</v>
      </c>
      <c r="F5" s="59" t="s">
        <v>28</v>
      </c>
      <c r="G5" s="60" t="s">
        <v>29</v>
      </c>
    </row>
    <row r="6" spans="1:9" x14ac:dyDescent="0.2">
      <c r="A6" s="523" t="s">
        <v>6</v>
      </c>
      <c r="B6" s="524"/>
      <c r="C6" s="61">
        <v>145340393</v>
      </c>
      <c r="D6" s="61">
        <v>4319414669.8999996</v>
      </c>
      <c r="E6" s="61">
        <v>864226398.5</v>
      </c>
      <c r="F6" s="61">
        <v>5183641068.3999996</v>
      </c>
      <c r="G6" s="62">
        <v>35.665522580498319</v>
      </c>
    </row>
    <row r="7" spans="1:9" x14ac:dyDescent="0.2">
      <c r="A7" s="523" t="s">
        <v>7</v>
      </c>
      <c r="B7" s="524"/>
      <c r="C7" s="61">
        <v>42009011</v>
      </c>
      <c r="D7" s="61">
        <v>1388583542.27</v>
      </c>
      <c r="E7" s="61">
        <v>0</v>
      </c>
      <c r="F7" s="61">
        <v>1388583542.27</v>
      </c>
      <c r="G7" s="62">
        <v>33.054421163830781</v>
      </c>
    </row>
    <row r="8" spans="1:9" s="19" customFormat="1" ht="12" customHeight="1" x14ac:dyDescent="0.2">
      <c r="A8" s="531" t="s">
        <v>30</v>
      </c>
      <c r="B8" s="532"/>
      <c r="C8" s="42">
        <v>187349404</v>
      </c>
      <c r="D8" s="42">
        <v>5707998212.1700001</v>
      </c>
      <c r="E8" s="42">
        <v>864226398.5</v>
      </c>
      <c r="F8" s="42">
        <v>6572224610.6700001</v>
      </c>
      <c r="G8" s="63">
        <v>35.080040130098304</v>
      </c>
    </row>
    <row r="9" spans="1:9" x14ac:dyDescent="0.2">
      <c r="A9" s="523" t="s">
        <v>9</v>
      </c>
      <c r="B9" s="524"/>
      <c r="C9" s="61">
        <v>18050307</v>
      </c>
      <c r="D9" s="61">
        <v>1429860300.1900001</v>
      </c>
      <c r="E9" s="61">
        <v>656913329</v>
      </c>
      <c r="F9" s="61">
        <v>2086773629.1900001</v>
      </c>
      <c r="G9" s="62">
        <v>115.60876106927157</v>
      </c>
    </row>
    <row r="10" spans="1:9" x14ac:dyDescent="0.2">
      <c r="A10" s="523" t="s">
        <v>10</v>
      </c>
      <c r="B10" s="524"/>
      <c r="C10" s="61">
        <v>4052529</v>
      </c>
      <c r="D10" s="61">
        <v>154692449</v>
      </c>
      <c r="E10" s="61">
        <v>23915012.199999999</v>
      </c>
      <c r="F10" s="61">
        <v>178607461.19999999</v>
      </c>
      <c r="G10" s="62">
        <v>44.073086509683208</v>
      </c>
    </row>
    <row r="11" spans="1:9" s="19" customFormat="1" x14ac:dyDescent="0.2">
      <c r="A11" s="527" t="s">
        <v>31</v>
      </c>
      <c r="B11" s="528"/>
      <c r="C11" s="42">
        <v>22102836</v>
      </c>
      <c r="D11" s="42">
        <v>1584552749.1900001</v>
      </c>
      <c r="E11" s="42">
        <v>680828341.20000005</v>
      </c>
      <c r="F11" s="42">
        <v>2265381090.3900003</v>
      </c>
      <c r="G11" s="63">
        <v>102.49277922480175</v>
      </c>
    </row>
    <row r="12" spans="1:9" s="66" customFormat="1" x14ac:dyDescent="0.2">
      <c r="A12" s="529" t="s">
        <v>32</v>
      </c>
      <c r="B12" s="530"/>
      <c r="C12" s="64">
        <v>209452240</v>
      </c>
      <c r="D12" s="64">
        <v>7292550961.3600006</v>
      </c>
      <c r="E12" s="64">
        <v>1545054739.7</v>
      </c>
      <c r="F12" s="64">
        <v>8837605701.0600014</v>
      </c>
      <c r="G12" s="65">
        <v>42.193894422232013</v>
      </c>
      <c r="I12" s="16"/>
    </row>
    <row r="13" spans="1:9" x14ac:dyDescent="0.2">
      <c r="A13" s="523" t="s">
        <v>12</v>
      </c>
      <c r="B13" s="524"/>
      <c r="C13" s="61">
        <v>363763</v>
      </c>
      <c r="D13" s="61">
        <v>16009407.9</v>
      </c>
      <c r="E13" s="61">
        <v>0</v>
      </c>
      <c r="F13" s="61">
        <v>16009407.9</v>
      </c>
      <c r="G13" s="62">
        <v>44.010545052685401</v>
      </c>
    </row>
    <row r="14" spans="1:9" s="16" customFormat="1" x14ac:dyDescent="0.2">
      <c r="A14" s="525" t="s">
        <v>32</v>
      </c>
      <c r="B14" s="526"/>
      <c r="C14" s="25">
        <v>209816003</v>
      </c>
      <c r="D14" s="25">
        <v>7308560369.2600002</v>
      </c>
      <c r="E14" s="25">
        <v>1545054739.7</v>
      </c>
      <c r="F14" s="67">
        <v>8853615108.960001</v>
      </c>
      <c r="G14" s="68">
        <v>42.19704399268344</v>
      </c>
    </row>
    <row r="15" spans="1:9" s="16" customFormat="1" x14ac:dyDescent="0.2">
      <c r="A15" s="69"/>
      <c r="B15" s="31"/>
      <c r="C15" s="17"/>
      <c r="D15" s="17"/>
      <c r="E15" s="17"/>
      <c r="F15" s="17"/>
      <c r="G15" s="70"/>
    </row>
    <row r="16" spans="1:9" s="16" customFormat="1" x14ac:dyDescent="0.2">
      <c r="A16" s="69"/>
      <c r="B16" s="31"/>
      <c r="C16" s="17"/>
      <c r="D16" s="17"/>
      <c r="E16" s="17"/>
      <c r="F16" s="17"/>
      <c r="G16" s="70"/>
    </row>
    <row r="17" spans="1:8" s="16" customFormat="1" x14ac:dyDescent="0.2">
      <c r="A17" s="533" t="s">
        <v>106</v>
      </c>
      <c r="B17" s="533"/>
      <c r="C17" s="533"/>
      <c r="D17" s="533"/>
      <c r="E17" s="533"/>
      <c r="F17" s="533"/>
      <c r="G17" s="533"/>
      <c r="H17" s="533"/>
    </row>
    <row r="18" spans="1:8" s="16" customFormat="1" ht="12.75" customHeight="1" x14ac:dyDescent="0.2">
      <c r="A18" s="535" t="s">
        <v>355</v>
      </c>
      <c r="B18" s="535"/>
      <c r="C18" s="535"/>
      <c r="D18" s="535"/>
      <c r="E18" s="535"/>
      <c r="F18" s="535"/>
      <c r="G18" s="535"/>
      <c r="H18" s="535"/>
    </row>
    <row r="19" spans="1:8" x14ac:dyDescent="0.2">
      <c r="A19" s="534"/>
      <c r="B19" s="534"/>
    </row>
    <row r="20" spans="1:8" ht="35.25" customHeight="1" x14ac:dyDescent="0.2">
      <c r="A20" s="232"/>
      <c r="B20" s="250" t="s">
        <v>25</v>
      </c>
      <c r="C20" s="260" t="s">
        <v>115</v>
      </c>
      <c r="D20" s="260" t="s">
        <v>234</v>
      </c>
      <c r="E20" s="251" t="s">
        <v>26</v>
      </c>
      <c r="F20" s="259" t="s">
        <v>27</v>
      </c>
      <c r="G20" s="251" t="s">
        <v>28</v>
      </c>
      <c r="H20" s="252" t="s">
        <v>29</v>
      </c>
    </row>
    <row r="21" spans="1:8" x14ac:dyDescent="0.2">
      <c r="A21" s="71">
        <v>2012</v>
      </c>
      <c r="B21" s="4" t="s">
        <v>55</v>
      </c>
      <c r="C21" s="72">
        <v>15962562</v>
      </c>
      <c r="D21" s="72">
        <v>4616287</v>
      </c>
      <c r="E21" s="72">
        <v>561716312.38999999</v>
      </c>
      <c r="F21" s="61">
        <v>134946145.70000005</v>
      </c>
      <c r="G21" s="72">
        <v>696662458.09000003</v>
      </c>
      <c r="H21" s="62">
        <v>43.643524021394562</v>
      </c>
    </row>
    <row r="22" spans="1:8" x14ac:dyDescent="0.2">
      <c r="A22" s="36"/>
      <c r="B22" s="4" t="s">
        <v>56</v>
      </c>
      <c r="C22" s="72">
        <v>15588728</v>
      </c>
      <c r="D22" s="72">
        <v>4887347</v>
      </c>
      <c r="E22" s="72">
        <v>549934252.32000005</v>
      </c>
      <c r="F22" s="61">
        <v>125124302.0999999</v>
      </c>
      <c r="G22" s="72">
        <v>675058554.41999996</v>
      </c>
      <c r="H22" s="62">
        <v>43.304274371840982</v>
      </c>
    </row>
    <row r="23" spans="1:8" x14ac:dyDescent="0.2">
      <c r="A23" s="29"/>
      <c r="B23" s="4" t="s">
        <v>57</v>
      </c>
      <c r="C23" s="72">
        <v>23555659</v>
      </c>
      <c r="D23" s="72">
        <v>7842914</v>
      </c>
      <c r="E23" s="72">
        <v>845118940.99000001</v>
      </c>
      <c r="F23" s="61">
        <v>176505560.60000002</v>
      </c>
      <c r="G23" s="72">
        <v>1021624501.59</v>
      </c>
      <c r="H23" s="62">
        <v>43.370661019927311</v>
      </c>
    </row>
    <row r="24" spans="1:8" x14ac:dyDescent="0.2">
      <c r="A24" s="73"/>
      <c r="B24" s="4" t="s">
        <v>58</v>
      </c>
      <c r="C24" s="72">
        <v>18123904</v>
      </c>
      <c r="D24" s="72">
        <v>5678377</v>
      </c>
      <c r="E24" s="72">
        <v>663109110.48000002</v>
      </c>
      <c r="F24" s="61">
        <v>124196632.79999995</v>
      </c>
      <c r="G24" s="72">
        <v>787305743.27999997</v>
      </c>
      <c r="H24" s="62">
        <v>43.440185032981852</v>
      </c>
    </row>
    <row r="25" spans="1:8" x14ac:dyDescent="0.2">
      <c r="A25" s="29"/>
      <c r="B25" s="4" t="s">
        <v>59</v>
      </c>
      <c r="C25" s="72">
        <v>16983228</v>
      </c>
      <c r="D25" s="72">
        <v>5006542</v>
      </c>
      <c r="E25" s="72">
        <v>631925117.70000005</v>
      </c>
      <c r="F25" s="61">
        <v>108489059.39999998</v>
      </c>
      <c r="G25" s="72">
        <v>740414177.10000002</v>
      </c>
      <c r="H25" s="62">
        <v>43.596787200878424</v>
      </c>
    </row>
    <row r="26" spans="1:8" x14ac:dyDescent="0.2">
      <c r="A26" s="36"/>
      <c r="B26" s="4" t="s">
        <v>60</v>
      </c>
      <c r="C26" s="72">
        <v>11935737</v>
      </c>
      <c r="D26" s="72">
        <v>3300222</v>
      </c>
      <c r="E26" s="72">
        <v>440649626.67000002</v>
      </c>
      <c r="F26" s="61">
        <v>71256188.699999988</v>
      </c>
      <c r="G26" s="72">
        <v>511905815.37</v>
      </c>
      <c r="H26" s="62">
        <v>42.888496568749801</v>
      </c>
    </row>
    <row r="27" spans="1:8" x14ac:dyDescent="0.2">
      <c r="A27" s="71">
        <v>2013</v>
      </c>
      <c r="B27" s="4" t="s">
        <v>61</v>
      </c>
      <c r="C27" s="72">
        <v>20851142</v>
      </c>
      <c r="D27" s="72">
        <v>5504348</v>
      </c>
      <c r="E27" s="72">
        <v>765125944.10000002</v>
      </c>
      <c r="F27" s="61">
        <v>115699435.84000003</v>
      </c>
      <c r="G27" s="72">
        <v>880825379.94000006</v>
      </c>
      <c r="H27" s="62">
        <v>42.243507810747253</v>
      </c>
    </row>
    <row r="28" spans="1:8" x14ac:dyDescent="0.2">
      <c r="A28" s="1"/>
      <c r="B28" s="4" t="s">
        <v>62</v>
      </c>
      <c r="C28" s="72">
        <v>15386475</v>
      </c>
      <c r="D28" s="72">
        <v>4916204</v>
      </c>
      <c r="E28" s="72">
        <v>554496577.50999999</v>
      </c>
      <c r="F28" s="61">
        <v>118098772.10000002</v>
      </c>
      <c r="G28" s="72">
        <v>672595349.61000001</v>
      </c>
      <c r="H28" s="62">
        <v>43.713413865748976</v>
      </c>
    </row>
    <row r="29" spans="1:8" x14ac:dyDescent="0.2">
      <c r="A29" s="1"/>
      <c r="B29" s="4" t="s">
        <v>63</v>
      </c>
      <c r="C29" s="72">
        <v>11615188</v>
      </c>
      <c r="D29" s="72">
        <v>4022329</v>
      </c>
      <c r="E29" s="72">
        <v>414875137.56</v>
      </c>
      <c r="F29" s="61">
        <v>102568915</v>
      </c>
      <c r="G29" s="72">
        <v>517444052.56</v>
      </c>
      <c r="H29" s="62">
        <v>44.548917551743457</v>
      </c>
    </row>
    <row r="30" spans="1:8" x14ac:dyDescent="0.2">
      <c r="A30" s="29"/>
      <c r="B30" s="4" t="s">
        <v>64</v>
      </c>
      <c r="C30" s="72">
        <v>14171829</v>
      </c>
      <c r="D30" s="72">
        <v>4855164</v>
      </c>
      <c r="E30" s="72">
        <v>511605633.23000002</v>
      </c>
      <c r="F30" s="61">
        <v>127544947.10000002</v>
      </c>
      <c r="G30" s="72">
        <v>639150580.33000004</v>
      </c>
      <c r="H30" s="62">
        <v>45.100077084616252</v>
      </c>
    </row>
    <row r="31" spans="1:8" x14ac:dyDescent="0.2">
      <c r="A31" s="1"/>
      <c r="B31" s="4" t="s">
        <v>65</v>
      </c>
      <c r="C31" s="72">
        <v>15867548</v>
      </c>
      <c r="D31" s="72">
        <v>5533416</v>
      </c>
      <c r="E31" s="72">
        <v>549805903.98000002</v>
      </c>
      <c r="F31" s="61">
        <v>142815983.39999998</v>
      </c>
      <c r="G31" s="72">
        <v>692621887.38</v>
      </c>
      <c r="H31" s="62">
        <v>43.650215356525152</v>
      </c>
    </row>
    <row r="32" spans="1:8" x14ac:dyDescent="0.2">
      <c r="A32" s="1"/>
      <c r="B32" s="4" t="s">
        <v>66</v>
      </c>
      <c r="C32" s="72">
        <v>16911259</v>
      </c>
      <c r="D32" s="72">
        <v>5856325</v>
      </c>
      <c r="E32" s="72">
        <v>581128367.29999995</v>
      </c>
      <c r="F32" s="61">
        <v>148146153.60000002</v>
      </c>
      <c r="G32" s="72">
        <v>729274520.89999998</v>
      </c>
      <c r="H32" s="62">
        <v>43.123609005101272</v>
      </c>
    </row>
    <row r="33" spans="1:8" s="16" customFormat="1" x14ac:dyDescent="0.2">
      <c r="A33" s="74"/>
      <c r="B33" s="31" t="s">
        <v>32</v>
      </c>
      <c r="C33" s="17">
        <v>196953259</v>
      </c>
      <c r="D33" s="17">
        <v>62019475</v>
      </c>
      <c r="E33" s="17">
        <v>7069490924.2300005</v>
      </c>
      <c r="F33" s="17">
        <v>1495392096.3400002</v>
      </c>
      <c r="G33" s="17">
        <v>8564883020.5700006</v>
      </c>
      <c r="H33" s="65">
        <v>43.486881425861554</v>
      </c>
    </row>
    <row r="34" spans="1:8" x14ac:dyDescent="0.2">
      <c r="A34" s="1"/>
      <c r="B34" s="2"/>
      <c r="C34" s="61"/>
      <c r="D34" s="261"/>
      <c r="E34" s="61"/>
      <c r="F34" s="61"/>
      <c r="G34" s="61"/>
      <c r="H34" s="62"/>
    </row>
    <row r="35" spans="1:8" x14ac:dyDescent="0.2">
      <c r="A35" s="71">
        <v>2013</v>
      </c>
      <c r="B35" s="4" t="s">
        <v>55</v>
      </c>
      <c r="C35" s="72">
        <v>14404412</v>
      </c>
      <c r="D35" s="72">
        <v>5205777</v>
      </c>
      <c r="E35" s="72">
        <v>498566469.99000001</v>
      </c>
      <c r="F35" s="61">
        <v>121901130</v>
      </c>
      <c r="G35" s="72">
        <v>620467599.99000001</v>
      </c>
      <c r="H35" s="62">
        <v>43.074830127741414</v>
      </c>
    </row>
    <row r="36" spans="1:8" x14ac:dyDescent="0.2">
      <c r="A36" s="36"/>
      <c r="B36" s="4" t="s">
        <v>56</v>
      </c>
      <c r="C36" s="72">
        <v>14773562</v>
      </c>
      <c r="D36" s="72">
        <v>5052129</v>
      </c>
      <c r="E36" s="72">
        <v>510891845.12</v>
      </c>
      <c r="F36" s="61">
        <v>116350417.10000002</v>
      </c>
      <c r="G36" s="72">
        <v>627242262.22000003</v>
      </c>
      <c r="H36" s="62">
        <v>42.457077190998355</v>
      </c>
    </row>
    <row r="37" spans="1:8" x14ac:dyDescent="0.2">
      <c r="A37" s="36"/>
      <c r="B37" s="4" t="s">
        <v>57</v>
      </c>
      <c r="C37" s="72">
        <v>14814875</v>
      </c>
      <c r="D37" s="72">
        <v>5221934</v>
      </c>
      <c r="E37" s="72">
        <v>521133993.14999998</v>
      </c>
      <c r="F37" s="61">
        <v>111028894.89999998</v>
      </c>
      <c r="G37" s="72">
        <v>632162888.04999995</v>
      </c>
      <c r="H37" s="62">
        <v>42.670821593162273</v>
      </c>
    </row>
    <row r="38" spans="1:8" x14ac:dyDescent="0.2">
      <c r="A38" s="73"/>
      <c r="B38" s="4" t="s">
        <v>58</v>
      </c>
      <c r="C38" s="72">
        <v>12741365</v>
      </c>
      <c r="D38" s="72">
        <v>4446703</v>
      </c>
      <c r="E38" s="72">
        <v>453312501.88</v>
      </c>
      <c r="F38" s="61">
        <v>90715360</v>
      </c>
      <c r="G38" s="72">
        <v>544027861.88</v>
      </c>
      <c r="H38" s="62">
        <v>42.697769185640631</v>
      </c>
    </row>
    <row r="39" spans="1:8" x14ac:dyDescent="0.2">
      <c r="A39" s="29"/>
      <c r="B39" s="4" t="s">
        <v>59</v>
      </c>
      <c r="C39" s="72">
        <v>12715318</v>
      </c>
      <c r="D39" s="72">
        <v>4224428</v>
      </c>
      <c r="E39" s="72">
        <v>452494579.17000002</v>
      </c>
      <c r="F39" s="61">
        <v>84907258.199999988</v>
      </c>
      <c r="G39" s="72">
        <v>537401837.37</v>
      </c>
      <c r="H39" s="62">
        <v>42.264128775230006</v>
      </c>
    </row>
    <row r="40" spans="1:8" x14ac:dyDescent="0.2">
      <c r="A40" s="29"/>
      <c r="B40" s="4" t="s">
        <v>60</v>
      </c>
      <c r="C40" s="72">
        <v>13407544</v>
      </c>
      <c r="D40" s="72">
        <v>4309049</v>
      </c>
      <c r="E40" s="72">
        <v>485033762.79000002</v>
      </c>
      <c r="F40" s="61">
        <v>83797075.99999994</v>
      </c>
      <c r="G40" s="72">
        <v>568830838.78999996</v>
      </c>
      <c r="H40" s="62">
        <v>42.426177291679963</v>
      </c>
    </row>
    <row r="41" spans="1:8" x14ac:dyDescent="0.2">
      <c r="A41" s="71">
        <v>2014</v>
      </c>
      <c r="B41" s="4" t="s">
        <v>61</v>
      </c>
      <c r="C41" s="72">
        <v>14456576</v>
      </c>
      <c r="D41" s="72">
        <v>4363295</v>
      </c>
      <c r="E41" s="72">
        <v>520716646.68000001</v>
      </c>
      <c r="F41" s="61">
        <v>83030417.900000036</v>
      </c>
      <c r="G41" s="72">
        <v>603747064.58000004</v>
      </c>
      <c r="H41" s="62">
        <v>41.762798091332279</v>
      </c>
    </row>
    <row r="42" spans="1:8" x14ac:dyDescent="0.2">
      <c r="A42" s="36"/>
      <c r="B42" s="4" t="s">
        <v>62</v>
      </c>
      <c r="C42" s="72">
        <v>9351659</v>
      </c>
      <c r="D42" s="72">
        <v>3219357</v>
      </c>
      <c r="E42" s="72">
        <v>335620525.19</v>
      </c>
      <c r="F42" s="61">
        <v>65254998.5</v>
      </c>
      <c r="G42" s="72">
        <v>400875523.69</v>
      </c>
      <c r="H42" s="62">
        <v>42.866781572125333</v>
      </c>
    </row>
    <row r="43" spans="1:8" x14ac:dyDescent="0.2">
      <c r="A43" s="36" t="s">
        <v>0</v>
      </c>
      <c r="B43" s="4" t="s">
        <v>63</v>
      </c>
      <c r="C43" s="72">
        <v>28874428</v>
      </c>
      <c r="D43" s="72">
        <v>9454021</v>
      </c>
      <c r="E43" s="72">
        <v>1005780988.3099999</v>
      </c>
      <c r="F43" s="61">
        <v>198418511.70000005</v>
      </c>
      <c r="G43" s="72">
        <v>1204199500.01</v>
      </c>
      <c r="H43" s="62">
        <v>41.704704938570558</v>
      </c>
    </row>
    <row r="44" spans="1:8" x14ac:dyDescent="0.2">
      <c r="A44" s="71"/>
      <c r="B44" s="4" t="s">
        <v>64</v>
      </c>
      <c r="C44" s="72">
        <v>33551043</v>
      </c>
      <c r="D44" s="72">
        <v>11511565</v>
      </c>
      <c r="E44" s="72">
        <v>1149236040.1700001</v>
      </c>
      <c r="F44" s="61">
        <v>251712042.19999981</v>
      </c>
      <c r="G44" s="72">
        <v>1400948082.3699999</v>
      </c>
      <c r="H44" s="62">
        <v>41.755723730257799</v>
      </c>
    </row>
    <row r="45" spans="1:8" x14ac:dyDescent="0.2">
      <c r="A45" s="36"/>
      <c r="B45" s="4" t="s">
        <v>65</v>
      </c>
      <c r="C45" s="72">
        <v>21771887</v>
      </c>
      <c r="D45" s="72">
        <v>8316212</v>
      </c>
      <c r="E45" s="72">
        <v>736901903.72000003</v>
      </c>
      <c r="F45" s="61">
        <v>185353662.5</v>
      </c>
      <c r="G45" s="72">
        <v>922255566.22000003</v>
      </c>
      <c r="H45" s="62">
        <v>42.35992802185681</v>
      </c>
    </row>
    <row r="46" spans="1:8" x14ac:dyDescent="0.2">
      <c r="A46" s="36"/>
      <c r="B46" s="4" t="s">
        <v>66</v>
      </c>
      <c r="C46" s="72">
        <v>18589571</v>
      </c>
      <c r="D46" s="72">
        <v>6997981</v>
      </c>
      <c r="E46" s="72">
        <v>622861705.19000006</v>
      </c>
      <c r="F46" s="61">
        <v>152584970.69999993</v>
      </c>
      <c r="G46" s="72">
        <v>775446675.88999999</v>
      </c>
      <c r="H46" s="62">
        <v>41.714070533956914</v>
      </c>
    </row>
    <row r="47" spans="1:8" s="16" customFormat="1" ht="13.5" customHeight="1" x14ac:dyDescent="0.2">
      <c r="A47" s="75"/>
      <c r="B47" s="76" t="s">
        <v>32</v>
      </c>
      <c r="C47" s="25">
        <v>209452240</v>
      </c>
      <c r="D47" s="25">
        <v>72322451</v>
      </c>
      <c r="E47" s="25">
        <v>7292550961.3600006</v>
      </c>
      <c r="F47" s="25">
        <v>1545054739.6999998</v>
      </c>
      <c r="G47" s="25">
        <v>8837605701.0599995</v>
      </c>
      <c r="H47" s="68">
        <v>42.193894422232006</v>
      </c>
    </row>
    <row r="50" spans="9:9" x14ac:dyDescent="0.2">
      <c r="I50" s="256"/>
    </row>
  </sheetData>
  <mergeCells count="15">
    <mergeCell ref="A17:H17"/>
    <mergeCell ref="A19:B19"/>
    <mergeCell ref="A3:B3"/>
    <mergeCell ref="A9:B9"/>
    <mergeCell ref="A10:B10"/>
    <mergeCell ref="A18:H18"/>
    <mergeCell ref="A1:G1"/>
    <mergeCell ref="A13:B13"/>
    <mergeCell ref="A14:B14"/>
    <mergeCell ref="A2:G2"/>
    <mergeCell ref="A11:B11"/>
    <mergeCell ref="A12:B12"/>
    <mergeCell ref="A6:B6"/>
    <mergeCell ref="A7:B7"/>
    <mergeCell ref="A8:B8"/>
  </mergeCells>
  <phoneticPr fontId="10" type="noConversion"/>
  <printOptions horizontalCentered="1" verticalCentered="1"/>
  <pageMargins left="0" right="3.937007874015748E-2" top="0.98425196850393704" bottom="0.98425196850393704" header="0.51181102362204722" footer="0.51181102362204722"/>
  <pageSetup paperSize="9" orientation="portrait" horizontalDpi="300" verticalDpi="300" r:id="rId1"/>
  <headerFooter alignWithMargins="0">
    <oddFooter>&amp;C
2</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workbookViewId="0">
      <selection activeCell="D7" sqref="D7"/>
    </sheetView>
  </sheetViews>
  <sheetFormatPr defaultRowHeight="12.75" x14ac:dyDescent="0.2"/>
  <cols>
    <col min="1" max="1" width="41.28515625" customWidth="1"/>
    <col min="2" max="3" width="10.140625" style="115" customWidth="1"/>
    <col min="4" max="5" width="10.140625" customWidth="1"/>
    <col min="6" max="6" width="16.42578125" bestFit="1" customWidth="1"/>
    <col min="7" max="7" width="16.7109375" bestFit="1" customWidth="1"/>
    <col min="8" max="9" width="16.7109375" customWidth="1"/>
  </cols>
  <sheetData>
    <row r="1" spans="1:6" x14ac:dyDescent="0.2">
      <c r="A1" s="520" t="s">
        <v>253</v>
      </c>
      <c r="B1" s="520"/>
      <c r="C1" s="520"/>
      <c r="D1" s="520"/>
      <c r="E1" s="520"/>
    </row>
    <row r="2" spans="1:6" x14ac:dyDescent="0.2">
      <c r="A2" s="216"/>
    </row>
    <row r="3" spans="1:6" x14ac:dyDescent="0.2">
      <c r="A3" s="556" t="s">
        <v>248</v>
      </c>
      <c r="B3" s="556"/>
      <c r="C3" s="556"/>
      <c r="D3" s="556"/>
      <c r="E3" s="556"/>
    </row>
    <row r="4" spans="1:6" ht="24" x14ac:dyDescent="0.2">
      <c r="A4" s="221"/>
      <c r="B4" s="239" t="s">
        <v>111</v>
      </c>
      <c r="C4" s="239" t="s">
        <v>112</v>
      </c>
      <c r="D4" s="239" t="s">
        <v>231</v>
      </c>
      <c r="E4" s="239" t="s">
        <v>247</v>
      </c>
    </row>
    <row r="5" spans="1:6" ht="18" customHeight="1" x14ac:dyDescent="0.2">
      <c r="A5" s="240" t="s">
        <v>96</v>
      </c>
      <c r="B5" s="241">
        <v>946.67697706999991</v>
      </c>
      <c r="C5" s="241">
        <v>939.56504279000012</v>
      </c>
      <c r="D5" s="241">
        <v>1013.3346749299999</v>
      </c>
      <c r="E5" s="241">
        <v>1099.52903631</v>
      </c>
      <c r="F5" s="254"/>
    </row>
    <row r="6" spans="1:6" ht="18" customHeight="1" x14ac:dyDescent="0.2">
      <c r="A6" s="240" t="s">
        <v>85</v>
      </c>
      <c r="B6" s="241">
        <v>8.8954766999999997</v>
      </c>
      <c r="C6" s="241">
        <v>9.05310594</v>
      </c>
      <c r="D6" s="241">
        <v>9.5812419799999997</v>
      </c>
      <c r="E6" s="241">
        <v>9.9878405800000003</v>
      </c>
      <c r="F6" s="254"/>
    </row>
    <row r="7" spans="1:6" ht="18" customHeight="1" x14ac:dyDescent="0.2">
      <c r="A7" s="240" t="s">
        <v>109</v>
      </c>
      <c r="B7" s="241">
        <v>15.617141119999999</v>
      </c>
      <c r="C7" s="241">
        <v>13.436973</v>
      </c>
      <c r="D7" s="241">
        <v>15.33269619</v>
      </c>
      <c r="E7" s="241">
        <v>19.123954989999998</v>
      </c>
      <c r="F7" s="254"/>
    </row>
    <row r="8" spans="1:6" ht="18" customHeight="1" x14ac:dyDescent="0.2">
      <c r="A8" s="240" t="s">
        <v>87</v>
      </c>
      <c r="B8" s="241">
        <v>36.877697850000004</v>
      </c>
      <c r="C8" s="241">
        <v>39.718899729999997</v>
      </c>
      <c r="D8" s="241">
        <v>42.61372326</v>
      </c>
      <c r="E8" s="241">
        <v>47.20179096999999</v>
      </c>
      <c r="F8" s="254"/>
    </row>
    <row r="9" spans="1:6" ht="18" customHeight="1" x14ac:dyDescent="0.2">
      <c r="A9" s="240" t="s">
        <v>113</v>
      </c>
      <c r="B9" s="241">
        <v>77.32352963999999</v>
      </c>
      <c r="C9" s="241">
        <v>78.157280249999999</v>
      </c>
      <c r="D9" s="241">
        <v>83.132046590000002</v>
      </c>
      <c r="E9" s="241">
        <v>96.57552561</v>
      </c>
      <c r="F9" s="254"/>
    </row>
    <row r="10" spans="1:6" ht="18" customHeight="1" x14ac:dyDescent="0.2">
      <c r="A10" s="240" t="s">
        <v>239</v>
      </c>
      <c r="B10" s="241">
        <v>94.764560590000002</v>
      </c>
      <c r="C10" s="241">
        <v>222.54585356999999</v>
      </c>
      <c r="D10" s="241">
        <v>478.87097147000003</v>
      </c>
      <c r="E10" s="241">
        <v>585.88962974999993</v>
      </c>
      <c r="F10" s="254"/>
    </row>
    <row r="11" spans="1:6" ht="18" customHeight="1" x14ac:dyDescent="0.2">
      <c r="A11" s="240" t="s">
        <v>86</v>
      </c>
      <c r="B11" s="241">
        <v>42.958939299999997</v>
      </c>
      <c r="C11" s="241">
        <v>48.625698840000005</v>
      </c>
      <c r="D11" s="241">
        <v>41.27962119</v>
      </c>
      <c r="E11" s="241">
        <v>43.088941609999999</v>
      </c>
      <c r="F11" s="254"/>
    </row>
    <row r="12" spans="1:6" ht="18" customHeight="1" x14ac:dyDescent="0.2">
      <c r="A12" s="240" t="s">
        <v>107</v>
      </c>
      <c r="B12" s="241">
        <v>13.55309875</v>
      </c>
      <c r="C12" s="241">
        <v>14.79207001</v>
      </c>
      <c r="D12" s="241">
        <v>16.313078740000002</v>
      </c>
      <c r="E12" s="241">
        <v>19.288611840000002</v>
      </c>
      <c r="F12" s="254"/>
    </row>
    <row r="13" spans="1:6" ht="18" customHeight="1" x14ac:dyDescent="0.2">
      <c r="A13" s="240" t="s">
        <v>108</v>
      </c>
      <c r="B13" s="241">
        <v>0.59100834999999996</v>
      </c>
      <c r="C13" s="241">
        <v>0.56115569999999992</v>
      </c>
      <c r="D13" s="241">
        <v>0.46756112</v>
      </c>
      <c r="E13" s="241">
        <v>0.47850576</v>
      </c>
      <c r="F13" s="254"/>
    </row>
    <row r="14" spans="1:6" ht="18" customHeight="1" x14ac:dyDescent="0.2">
      <c r="A14" s="240" t="s">
        <v>69</v>
      </c>
      <c r="B14" s="241">
        <v>70.73831036</v>
      </c>
      <c r="C14" s="241">
        <v>79.155277530000006</v>
      </c>
      <c r="D14" s="241">
        <v>82.903536400000007</v>
      </c>
      <c r="E14" s="241">
        <v>85.506280889999999</v>
      </c>
      <c r="F14" s="254"/>
    </row>
    <row r="15" spans="1:6" ht="18" customHeight="1" x14ac:dyDescent="0.2">
      <c r="A15" s="240" t="s">
        <v>70</v>
      </c>
      <c r="B15" s="241">
        <v>27.395636230000001</v>
      </c>
      <c r="C15" s="241">
        <v>27.929236499999998</v>
      </c>
      <c r="D15" s="241">
        <v>28.6026147</v>
      </c>
      <c r="E15" s="241">
        <v>26.940503700000001</v>
      </c>
      <c r="F15" s="254"/>
    </row>
    <row r="16" spans="1:6" ht="18" customHeight="1" x14ac:dyDescent="0.2">
      <c r="A16" s="240" t="s">
        <v>252</v>
      </c>
      <c r="B16" s="241">
        <v>0.12486360000000001</v>
      </c>
      <c r="C16" s="241">
        <v>0.13304825000000001</v>
      </c>
      <c r="D16" s="241">
        <v>0.1722572</v>
      </c>
      <c r="E16" s="241">
        <v>0.24578160000000002</v>
      </c>
      <c r="F16" s="254"/>
    </row>
    <row r="17" spans="1:6" ht="18" customHeight="1" x14ac:dyDescent="0.2">
      <c r="A17" s="242" t="s">
        <v>71</v>
      </c>
      <c r="B17" s="243">
        <v>1335.5172395599998</v>
      </c>
      <c r="C17" s="243">
        <v>1473.6736421099999</v>
      </c>
      <c r="D17" s="243">
        <v>1812.6040237699999</v>
      </c>
      <c r="E17" s="243">
        <v>2033.8564036099997</v>
      </c>
      <c r="F17" s="254"/>
    </row>
    <row r="18" spans="1:6" ht="15" x14ac:dyDescent="0.25">
      <c r="A18" s="117"/>
      <c r="B18" s="116"/>
      <c r="C18" s="116"/>
    </row>
    <row r="19" spans="1:6" ht="54.75" customHeight="1" x14ac:dyDescent="0.2">
      <c r="A19" s="557" t="s">
        <v>237</v>
      </c>
      <c r="B19" s="557"/>
      <c r="C19" s="557"/>
      <c r="D19" s="557"/>
      <c r="E19" s="557"/>
    </row>
    <row r="20" spans="1:6" ht="15" x14ac:dyDescent="0.25">
      <c r="A20" s="117"/>
      <c r="B20" s="116"/>
      <c r="C20" s="116"/>
    </row>
    <row r="21" spans="1:6" ht="30" customHeight="1" x14ac:dyDescent="0.2">
      <c r="A21" s="557" t="s">
        <v>238</v>
      </c>
      <c r="B21" s="557"/>
      <c r="C21" s="557"/>
      <c r="D21" s="557"/>
      <c r="E21" s="557"/>
    </row>
    <row r="22" spans="1:6" ht="15" x14ac:dyDescent="0.25">
      <c r="A22" s="244"/>
      <c r="B22" s="185"/>
      <c r="C22" s="185"/>
    </row>
    <row r="23" spans="1:6" x14ac:dyDescent="0.2">
      <c r="A23" s="245"/>
    </row>
    <row r="24" spans="1:6" x14ac:dyDescent="0.2">
      <c r="B24" s="118"/>
      <c r="C24" s="118"/>
    </row>
    <row r="27" spans="1:6" x14ac:dyDescent="0.2">
      <c r="B27" s="119"/>
      <c r="C27" s="119"/>
    </row>
    <row r="30" spans="1:6" x14ac:dyDescent="0.2">
      <c r="B30" s="119"/>
      <c r="C30" s="119"/>
    </row>
    <row r="42" spans="1:1" x14ac:dyDescent="0.2">
      <c r="A42" s="186"/>
    </row>
    <row r="43" spans="1:1" x14ac:dyDescent="0.2">
      <c r="A43" s="141"/>
    </row>
  </sheetData>
  <mergeCells count="4">
    <mergeCell ref="A1:E1"/>
    <mergeCell ref="A3:E3"/>
    <mergeCell ref="A19:E19"/>
    <mergeCell ref="A21:E21"/>
  </mergeCells>
  <phoneticPr fontId="0" type="noConversion"/>
  <pageMargins left="0.74803149606299213" right="0.74803149606299213" top="1.6535433070866143" bottom="0.23622047244094491" header="0.15748031496062992" footer="0.39370078740157483"/>
  <pageSetup paperSize="9" orientation="portrait" r:id="rId1"/>
  <headerFooter alignWithMargins="0">
    <oddFooter>&amp;C 20</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workbookViewId="0">
      <selection activeCell="P1" sqref="P1"/>
    </sheetView>
  </sheetViews>
  <sheetFormatPr defaultRowHeight="12.75" x14ac:dyDescent="0.2"/>
  <cols>
    <col min="1" max="1" width="6.140625" style="306" customWidth="1"/>
    <col min="2" max="2" width="17.85546875" style="306" customWidth="1"/>
    <col min="3" max="3" width="7.28515625" style="306" customWidth="1"/>
    <col min="4" max="15" width="9.140625" style="306"/>
    <col min="16" max="16" width="9.140625" style="308"/>
    <col min="17" max="17" width="9.140625" style="306"/>
    <col min="18" max="18" width="16" style="306" bestFit="1" customWidth="1"/>
    <col min="19" max="19" width="12" style="306" customWidth="1"/>
    <col min="20" max="20" width="8.140625" style="306" bestFit="1" customWidth="1"/>
    <col min="21" max="21" width="20.140625" style="306" bestFit="1" customWidth="1"/>
    <col min="22" max="22" width="12.140625" style="306" customWidth="1"/>
    <col min="23" max="23" width="10.140625" style="306" customWidth="1"/>
    <col min="24" max="16384" width="9.140625" style="306"/>
  </cols>
  <sheetData>
    <row r="1" spans="1:16" ht="12.75" customHeight="1" x14ac:dyDescent="0.2">
      <c r="B1" s="307"/>
      <c r="C1" s="307"/>
      <c r="D1" s="307"/>
      <c r="E1" s="307"/>
      <c r="F1" s="307"/>
      <c r="G1" s="307"/>
      <c r="H1" s="307"/>
      <c r="I1" s="307"/>
    </row>
    <row r="2" spans="1:16" ht="12.75" customHeight="1" x14ac:dyDescent="0.2">
      <c r="A2" s="558">
        <v>21</v>
      </c>
      <c r="B2" s="559" t="s">
        <v>641</v>
      </c>
      <c r="C2" s="559"/>
      <c r="D2" s="559"/>
      <c r="E2" s="559"/>
      <c r="F2" s="559"/>
      <c r="G2" s="559"/>
      <c r="H2" s="559"/>
      <c r="I2" s="559"/>
      <c r="J2" s="559"/>
      <c r="K2" s="559"/>
      <c r="L2" s="559"/>
      <c r="M2" s="559"/>
      <c r="N2" s="559"/>
      <c r="O2" s="559"/>
    </row>
    <row r="3" spans="1:16" ht="12.75" customHeight="1" x14ac:dyDescent="0.2">
      <c r="A3" s="558"/>
      <c r="B3" s="307"/>
      <c r="C3" s="307"/>
      <c r="D3" s="307"/>
      <c r="E3" s="307"/>
      <c r="F3" s="307"/>
      <c r="G3" s="307"/>
      <c r="H3" s="307"/>
      <c r="I3" s="307"/>
      <c r="J3" s="307"/>
      <c r="K3" s="307"/>
      <c r="L3" s="307"/>
      <c r="M3" s="307"/>
      <c r="N3" s="307"/>
      <c r="O3" s="307"/>
    </row>
    <row r="4" spans="1:16" ht="12.75" customHeight="1" x14ac:dyDescent="0.2">
      <c r="A4" s="558"/>
      <c r="B4" s="560" t="s">
        <v>642</v>
      </c>
      <c r="C4" s="561"/>
      <c r="D4" s="561"/>
      <c r="E4" s="561"/>
      <c r="F4" s="561"/>
      <c r="G4" s="561"/>
      <c r="H4" s="561"/>
      <c r="I4" s="561"/>
      <c r="J4" s="561"/>
      <c r="K4" s="561"/>
      <c r="L4" s="561"/>
      <c r="M4" s="309"/>
      <c r="N4" s="309"/>
      <c r="O4" s="310"/>
    </row>
    <row r="5" spans="1:16" ht="12.75" customHeight="1" x14ac:dyDescent="0.2">
      <c r="A5" s="558"/>
      <c r="B5" s="311"/>
      <c r="C5" s="312"/>
      <c r="D5" s="313"/>
      <c r="E5" s="313"/>
      <c r="F5" s="313"/>
      <c r="G5" s="313"/>
      <c r="H5" s="313"/>
      <c r="I5" s="313"/>
      <c r="J5" s="313"/>
      <c r="K5" s="313"/>
      <c r="L5" s="313"/>
      <c r="M5" s="313"/>
      <c r="N5" s="313"/>
      <c r="O5" s="314"/>
    </row>
    <row r="6" spans="1:16" ht="12.75" customHeight="1" x14ac:dyDescent="0.2">
      <c r="A6" s="558"/>
      <c r="B6" s="315" t="s">
        <v>643</v>
      </c>
      <c r="C6" s="312"/>
      <c r="D6" s="313"/>
      <c r="E6" s="313"/>
      <c r="F6" s="313"/>
      <c r="G6" s="313"/>
      <c r="H6" s="313"/>
      <c r="I6" s="313"/>
      <c r="J6" s="313"/>
      <c r="K6" s="313"/>
      <c r="L6" s="313"/>
      <c r="M6" s="313"/>
      <c r="N6" s="313"/>
      <c r="O6" s="314"/>
    </row>
    <row r="7" spans="1:16" ht="13.5" customHeight="1" x14ac:dyDescent="0.2">
      <c r="A7" s="558"/>
      <c r="B7" s="316"/>
      <c r="C7" s="317"/>
      <c r="D7" s="318" t="s">
        <v>61</v>
      </c>
      <c r="E7" s="318" t="s">
        <v>62</v>
      </c>
      <c r="F7" s="318" t="s">
        <v>63</v>
      </c>
      <c r="G7" s="318" t="s">
        <v>64</v>
      </c>
      <c r="H7" s="318" t="s">
        <v>65</v>
      </c>
      <c r="I7" s="318" t="s">
        <v>66</v>
      </c>
      <c r="J7" s="318" t="s">
        <v>55</v>
      </c>
      <c r="K7" s="318" t="s">
        <v>56</v>
      </c>
      <c r="L7" s="318" t="s">
        <v>57</v>
      </c>
      <c r="M7" s="318" t="s">
        <v>58</v>
      </c>
      <c r="N7" s="318" t="s">
        <v>59</v>
      </c>
      <c r="O7" s="319" t="s">
        <v>60</v>
      </c>
    </row>
    <row r="8" spans="1:16" x14ac:dyDescent="0.2">
      <c r="A8" s="558"/>
      <c r="B8" s="316"/>
      <c r="C8" s="307"/>
      <c r="D8" s="307"/>
      <c r="E8" s="307"/>
      <c r="F8" s="307"/>
      <c r="G8" s="307"/>
      <c r="H8" s="307"/>
      <c r="I8" s="307"/>
      <c r="J8" s="307"/>
      <c r="K8" s="307"/>
      <c r="L8" s="307"/>
      <c r="M8" s="307"/>
      <c r="N8" s="307"/>
      <c r="O8" s="320"/>
    </row>
    <row r="9" spans="1:16" ht="12.75" customHeight="1" x14ac:dyDescent="0.2">
      <c r="A9" s="558"/>
      <c r="B9" s="321" t="s">
        <v>644</v>
      </c>
      <c r="C9" s="322">
        <v>2008</v>
      </c>
      <c r="D9" s="323">
        <v>2</v>
      </c>
      <c r="E9" s="323">
        <v>40</v>
      </c>
      <c r="F9" s="323">
        <v>353</v>
      </c>
      <c r="G9" s="323">
        <v>2753</v>
      </c>
      <c r="H9" s="323">
        <v>12584</v>
      </c>
      <c r="I9" s="323">
        <v>32832</v>
      </c>
      <c r="J9" s="323">
        <v>68770</v>
      </c>
      <c r="K9" s="323">
        <v>111646</v>
      </c>
      <c r="L9" s="323">
        <v>166002</v>
      </c>
      <c r="M9" s="323">
        <v>225827</v>
      </c>
      <c r="N9" s="323">
        <v>281876</v>
      </c>
      <c r="O9" s="324">
        <v>364576</v>
      </c>
      <c r="P9" s="325"/>
    </row>
    <row r="10" spans="1:16" ht="12.75" customHeight="1" x14ac:dyDescent="0.2">
      <c r="A10" s="558"/>
      <c r="B10" s="326"/>
      <c r="C10" s="322">
        <v>2009</v>
      </c>
      <c r="D10" s="323">
        <v>2</v>
      </c>
      <c r="E10" s="323">
        <v>33</v>
      </c>
      <c r="F10" s="323">
        <v>299</v>
      </c>
      <c r="G10" s="323">
        <v>1770</v>
      </c>
      <c r="H10" s="323">
        <v>7873</v>
      </c>
      <c r="I10" s="323">
        <v>22948</v>
      </c>
      <c r="J10" s="323">
        <v>50061</v>
      </c>
      <c r="K10" s="323">
        <v>86523</v>
      </c>
      <c r="L10" s="323">
        <v>132673</v>
      </c>
      <c r="M10" s="323">
        <v>184346</v>
      </c>
      <c r="N10" s="323">
        <v>238039</v>
      </c>
      <c r="O10" s="324">
        <v>313156</v>
      </c>
      <c r="P10" s="325"/>
    </row>
    <row r="11" spans="1:16" ht="12.75" customHeight="1" x14ac:dyDescent="0.2">
      <c r="A11" s="558"/>
      <c r="B11" s="326"/>
      <c r="C11" s="322">
        <v>2010</v>
      </c>
      <c r="D11" s="323">
        <v>0</v>
      </c>
      <c r="E11" s="323">
        <v>23</v>
      </c>
      <c r="F11" s="323">
        <v>281</v>
      </c>
      <c r="G11" s="323">
        <v>1784</v>
      </c>
      <c r="H11" s="323">
        <v>8399</v>
      </c>
      <c r="I11" s="323">
        <v>24062</v>
      </c>
      <c r="J11" s="323">
        <v>51538</v>
      </c>
      <c r="K11" s="323">
        <v>89020</v>
      </c>
      <c r="L11" s="323">
        <v>134981</v>
      </c>
      <c r="M11" s="323">
        <v>183904</v>
      </c>
      <c r="N11" s="323">
        <v>237868</v>
      </c>
      <c r="O11" s="324">
        <v>312736</v>
      </c>
      <c r="P11" s="325"/>
    </row>
    <row r="12" spans="1:16" ht="12.75" customHeight="1" x14ac:dyDescent="0.2">
      <c r="A12" s="558"/>
      <c r="B12" s="326"/>
      <c r="C12" s="322">
        <v>2011</v>
      </c>
      <c r="D12" s="323">
        <v>2</v>
      </c>
      <c r="E12" s="323">
        <v>28</v>
      </c>
      <c r="F12" s="323">
        <v>232</v>
      </c>
      <c r="G12" s="323">
        <v>1370</v>
      </c>
      <c r="H12" s="323">
        <v>7645</v>
      </c>
      <c r="I12" s="323">
        <v>22218</v>
      </c>
      <c r="J12" s="323">
        <v>47299</v>
      </c>
      <c r="K12" s="323">
        <v>83989</v>
      </c>
      <c r="L12" s="323">
        <v>127952</v>
      </c>
      <c r="M12" s="323">
        <v>174862</v>
      </c>
      <c r="N12" s="323">
        <v>226258</v>
      </c>
      <c r="O12" s="324">
        <v>298519</v>
      </c>
      <c r="P12" s="325"/>
    </row>
    <row r="13" spans="1:16" ht="12.75" customHeight="1" x14ac:dyDescent="0.2">
      <c r="A13" s="558"/>
      <c r="B13" s="326"/>
      <c r="C13" s="322">
        <v>2012</v>
      </c>
      <c r="D13" s="323">
        <v>3</v>
      </c>
      <c r="E13" s="323">
        <v>30</v>
      </c>
      <c r="F13" s="323">
        <v>223</v>
      </c>
      <c r="G13" s="323">
        <v>1257</v>
      </c>
      <c r="H13" s="323">
        <v>6561</v>
      </c>
      <c r="I13" s="323">
        <v>18432</v>
      </c>
      <c r="J13" s="323">
        <v>40424</v>
      </c>
      <c r="K13" s="323">
        <v>72995</v>
      </c>
      <c r="L13" s="323">
        <v>108154</v>
      </c>
      <c r="M13" s="323">
        <v>152704</v>
      </c>
      <c r="N13" s="323">
        <v>199512</v>
      </c>
      <c r="O13" s="324">
        <v>264807</v>
      </c>
      <c r="P13" s="325"/>
    </row>
    <row r="14" spans="1:16" ht="12.75" customHeight="1" x14ac:dyDescent="0.2">
      <c r="A14" s="558"/>
      <c r="B14" s="326"/>
      <c r="C14" s="322">
        <v>2013</v>
      </c>
      <c r="D14" s="323">
        <v>11</v>
      </c>
      <c r="E14" s="323">
        <v>45</v>
      </c>
      <c r="F14" s="323">
        <v>208</v>
      </c>
      <c r="G14" s="323">
        <v>1107</v>
      </c>
      <c r="H14" s="323">
        <v>5823</v>
      </c>
      <c r="I14" s="323">
        <v>15600</v>
      </c>
      <c r="J14" s="323">
        <v>35749</v>
      </c>
      <c r="K14" s="323">
        <v>63034</v>
      </c>
      <c r="L14" s="323">
        <v>95012</v>
      </c>
      <c r="M14" s="323">
        <v>135150</v>
      </c>
      <c r="N14" s="323">
        <v>175282</v>
      </c>
      <c r="O14" s="324">
        <v>236942</v>
      </c>
      <c r="P14" s="325"/>
    </row>
    <row r="15" spans="1:16" ht="12.75" customHeight="1" x14ac:dyDescent="0.2">
      <c r="A15" s="558"/>
      <c r="B15" s="326"/>
      <c r="C15" s="307"/>
      <c r="D15" s="307"/>
      <c r="E15" s="307"/>
      <c r="F15" s="307"/>
      <c r="G15" s="307"/>
      <c r="H15" s="307"/>
      <c r="I15" s="307"/>
      <c r="J15" s="307"/>
      <c r="K15" s="307"/>
      <c r="L15" s="307"/>
      <c r="M15" s="307"/>
      <c r="N15" s="307"/>
      <c r="O15" s="324" t="s">
        <v>0</v>
      </c>
    </row>
    <row r="16" spans="1:16" ht="12.75" customHeight="1" x14ac:dyDescent="0.2">
      <c r="A16" s="558"/>
      <c r="B16" s="321" t="s">
        <v>7</v>
      </c>
      <c r="C16" s="322">
        <v>2008</v>
      </c>
      <c r="D16" s="323">
        <v>21</v>
      </c>
      <c r="E16" s="323">
        <v>452</v>
      </c>
      <c r="F16" s="323">
        <v>3668</v>
      </c>
      <c r="G16" s="323">
        <v>27888</v>
      </c>
      <c r="H16" s="323">
        <v>108942</v>
      </c>
      <c r="I16" s="323">
        <v>240281</v>
      </c>
      <c r="J16" s="323">
        <v>427418</v>
      </c>
      <c r="K16" s="323">
        <v>611768</v>
      </c>
      <c r="L16" s="323">
        <v>812728</v>
      </c>
      <c r="M16" s="323">
        <v>1006833</v>
      </c>
      <c r="N16" s="323">
        <v>1170234</v>
      </c>
      <c r="O16" s="324">
        <v>1390018</v>
      </c>
      <c r="P16" s="325"/>
    </row>
    <row r="17" spans="1:16" ht="12.75" customHeight="1" x14ac:dyDescent="0.2">
      <c r="A17" s="558"/>
      <c r="B17" s="326"/>
      <c r="C17" s="322">
        <v>2009</v>
      </c>
      <c r="D17" s="323">
        <v>20</v>
      </c>
      <c r="E17" s="323">
        <v>331</v>
      </c>
      <c r="F17" s="323">
        <v>3618</v>
      </c>
      <c r="G17" s="323">
        <v>23612</v>
      </c>
      <c r="H17" s="323">
        <v>91645</v>
      </c>
      <c r="I17" s="323">
        <v>222193</v>
      </c>
      <c r="J17" s="323">
        <v>399197</v>
      </c>
      <c r="K17" s="323">
        <v>586348</v>
      </c>
      <c r="L17" s="323">
        <v>785818</v>
      </c>
      <c r="M17" s="323">
        <v>975537</v>
      </c>
      <c r="N17" s="323">
        <v>1150231</v>
      </c>
      <c r="O17" s="324">
        <v>1366825</v>
      </c>
      <c r="P17" s="325"/>
    </row>
    <row r="18" spans="1:16" ht="12.75" customHeight="1" x14ac:dyDescent="0.2">
      <c r="A18" s="558"/>
      <c r="B18" s="326"/>
      <c r="C18" s="322">
        <v>2010</v>
      </c>
      <c r="D18" s="323">
        <v>14</v>
      </c>
      <c r="E18" s="323">
        <v>271</v>
      </c>
      <c r="F18" s="323">
        <v>3647</v>
      </c>
      <c r="G18" s="323">
        <v>22595</v>
      </c>
      <c r="H18" s="323">
        <v>93650</v>
      </c>
      <c r="I18" s="323">
        <v>225213</v>
      </c>
      <c r="J18" s="323">
        <v>406808</v>
      </c>
      <c r="K18" s="323">
        <v>606628</v>
      </c>
      <c r="L18" s="323">
        <v>807300</v>
      </c>
      <c r="M18" s="323">
        <v>994906</v>
      </c>
      <c r="N18" s="323">
        <v>1177148</v>
      </c>
      <c r="O18" s="324">
        <v>1400218</v>
      </c>
      <c r="P18" s="325"/>
    </row>
    <row r="19" spans="1:16" ht="12.75" customHeight="1" x14ac:dyDescent="0.2">
      <c r="A19" s="558"/>
      <c r="B19" s="326"/>
      <c r="C19" s="322">
        <v>2011</v>
      </c>
      <c r="D19" s="323">
        <v>13</v>
      </c>
      <c r="E19" s="323">
        <v>307</v>
      </c>
      <c r="F19" s="323">
        <v>3463</v>
      </c>
      <c r="G19" s="323">
        <v>19445</v>
      </c>
      <c r="H19" s="323">
        <v>95885</v>
      </c>
      <c r="I19" s="323">
        <v>231227</v>
      </c>
      <c r="J19" s="323">
        <v>410453</v>
      </c>
      <c r="K19" s="323">
        <v>621889</v>
      </c>
      <c r="L19" s="323">
        <v>825698</v>
      </c>
      <c r="M19" s="323">
        <v>1018881</v>
      </c>
      <c r="N19" s="323">
        <v>1203783</v>
      </c>
      <c r="O19" s="324">
        <v>1430779</v>
      </c>
      <c r="P19" s="325"/>
    </row>
    <row r="20" spans="1:16" ht="12.75" customHeight="1" x14ac:dyDescent="0.2">
      <c r="A20" s="558"/>
      <c r="B20" s="326"/>
      <c r="C20" s="322">
        <v>2012</v>
      </c>
      <c r="D20" s="323">
        <v>21</v>
      </c>
      <c r="E20" s="323">
        <v>342</v>
      </c>
      <c r="F20" s="323">
        <v>3501</v>
      </c>
      <c r="G20" s="323">
        <v>22207</v>
      </c>
      <c r="H20" s="323">
        <v>103733</v>
      </c>
      <c r="I20" s="323">
        <v>241158</v>
      </c>
      <c r="J20" s="323">
        <v>432266</v>
      </c>
      <c r="K20" s="323">
        <v>648030</v>
      </c>
      <c r="L20" s="323">
        <v>841310</v>
      </c>
      <c r="M20" s="323">
        <v>1050790</v>
      </c>
      <c r="N20" s="323">
        <v>1238208</v>
      </c>
      <c r="O20" s="324">
        <v>1457538</v>
      </c>
      <c r="P20" s="325"/>
    </row>
    <row r="21" spans="1:16" ht="12.75" customHeight="1" x14ac:dyDescent="0.2">
      <c r="A21" s="558"/>
      <c r="B21" s="326"/>
      <c r="C21" s="322">
        <v>2013</v>
      </c>
      <c r="D21" s="323">
        <v>19</v>
      </c>
      <c r="E21" s="323">
        <v>332</v>
      </c>
      <c r="F21" s="323">
        <v>3072</v>
      </c>
      <c r="G21" s="323">
        <v>23438</v>
      </c>
      <c r="H21" s="323">
        <v>109989</v>
      </c>
      <c r="I21" s="323">
        <v>242719</v>
      </c>
      <c r="J21" s="323">
        <v>447258</v>
      </c>
      <c r="K21" s="323">
        <v>660734</v>
      </c>
      <c r="L21" s="323">
        <v>862593</v>
      </c>
      <c r="M21" s="323">
        <v>1074825</v>
      </c>
      <c r="N21" s="323">
        <v>1254453</v>
      </c>
      <c r="O21" s="324">
        <v>1490953</v>
      </c>
      <c r="P21" s="325"/>
    </row>
    <row r="22" spans="1:16" ht="12.75" customHeight="1" x14ac:dyDescent="0.2">
      <c r="A22" s="558"/>
      <c r="B22" s="326"/>
      <c r="O22" s="327"/>
    </row>
    <row r="23" spans="1:16" ht="12.75" customHeight="1" x14ac:dyDescent="0.2">
      <c r="A23" s="558"/>
      <c r="B23" s="328" t="s">
        <v>645</v>
      </c>
      <c r="C23" s="322">
        <v>2008</v>
      </c>
      <c r="D23" s="323">
        <v>2</v>
      </c>
      <c r="E23" s="323">
        <v>49</v>
      </c>
      <c r="F23" s="323">
        <v>334</v>
      </c>
      <c r="G23" s="323">
        <v>2301</v>
      </c>
      <c r="H23" s="323">
        <v>8571</v>
      </c>
      <c r="I23" s="323">
        <v>18217</v>
      </c>
      <c r="J23" s="323">
        <v>31115</v>
      </c>
      <c r="K23" s="323">
        <v>43665</v>
      </c>
      <c r="L23" s="323">
        <v>56899</v>
      </c>
      <c r="M23" s="323">
        <v>69406</v>
      </c>
      <c r="N23" s="323">
        <v>79265</v>
      </c>
      <c r="O23" s="324">
        <v>90979</v>
      </c>
    </row>
    <row r="24" spans="1:16" ht="12.75" customHeight="1" x14ac:dyDescent="0.2">
      <c r="A24" s="558"/>
      <c r="B24" s="326"/>
      <c r="C24" s="322">
        <v>2009</v>
      </c>
      <c r="D24" s="323">
        <v>0</v>
      </c>
      <c r="E24" s="323">
        <v>31</v>
      </c>
      <c r="F24" s="323">
        <v>288</v>
      </c>
      <c r="G24" s="323">
        <v>2127</v>
      </c>
      <c r="H24" s="323">
        <v>8032</v>
      </c>
      <c r="I24" s="323">
        <v>19104</v>
      </c>
      <c r="J24" s="323">
        <v>33661</v>
      </c>
      <c r="K24" s="323">
        <v>49108</v>
      </c>
      <c r="L24" s="323">
        <v>64118</v>
      </c>
      <c r="M24" s="323">
        <v>78069</v>
      </c>
      <c r="N24" s="323">
        <v>90558</v>
      </c>
      <c r="O24" s="324">
        <v>103445</v>
      </c>
    </row>
    <row r="25" spans="1:16" ht="12.75" customHeight="1" x14ac:dyDescent="0.2">
      <c r="A25" s="558"/>
      <c r="B25" s="326"/>
      <c r="C25" s="322">
        <v>2010</v>
      </c>
      <c r="D25" s="323">
        <v>0</v>
      </c>
      <c r="E25" s="323">
        <v>20</v>
      </c>
      <c r="F25" s="323">
        <v>272</v>
      </c>
      <c r="G25" s="323">
        <v>2239</v>
      </c>
      <c r="H25" s="323">
        <v>9399</v>
      </c>
      <c r="I25" s="323">
        <v>22408</v>
      </c>
      <c r="J25" s="323">
        <v>39240</v>
      </c>
      <c r="K25" s="323">
        <v>57376</v>
      </c>
      <c r="L25" s="323">
        <v>76072</v>
      </c>
      <c r="M25" s="323">
        <v>92323</v>
      </c>
      <c r="N25" s="323">
        <v>106952</v>
      </c>
      <c r="O25" s="324">
        <v>123252</v>
      </c>
    </row>
    <row r="26" spans="1:16" ht="12.75" customHeight="1" x14ac:dyDescent="0.2">
      <c r="A26" s="558"/>
      <c r="B26" s="326"/>
      <c r="C26" s="322">
        <v>2011</v>
      </c>
      <c r="D26" s="323">
        <v>0</v>
      </c>
      <c r="E26" s="323">
        <v>18</v>
      </c>
      <c r="F26" s="323">
        <v>313</v>
      </c>
      <c r="G26" s="323">
        <v>2274</v>
      </c>
      <c r="H26" s="323">
        <v>11144</v>
      </c>
      <c r="I26" s="323">
        <v>26289</v>
      </c>
      <c r="J26" s="323">
        <v>46110</v>
      </c>
      <c r="K26" s="323">
        <v>68475</v>
      </c>
      <c r="L26" s="323">
        <v>89754</v>
      </c>
      <c r="M26" s="323">
        <v>109243</v>
      </c>
      <c r="N26" s="323">
        <v>126896</v>
      </c>
      <c r="O26" s="324">
        <v>145031</v>
      </c>
    </row>
    <row r="27" spans="1:16" ht="12.75" customHeight="1" x14ac:dyDescent="0.2">
      <c r="A27" s="558"/>
      <c r="B27" s="326"/>
      <c r="C27" s="322">
        <v>2012</v>
      </c>
      <c r="D27" s="323">
        <v>0</v>
      </c>
      <c r="E27" s="323">
        <v>42</v>
      </c>
      <c r="F27" s="323">
        <v>438</v>
      </c>
      <c r="G27" s="323">
        <v>2962</v>
      </c>
      <c r="H27" s="323">
        <v>13825</v>
      </c>
      <c r="I27" s="323">
        <v>31405</v>
      </c>
      <c r="J27" s="323">
        <v>55151</v>
      </c>
      <c r="K27" s="323">
        <v>81655</v>
      </c>
      <c r="L27" s="323">
        <v>103734</v>
      </c>
      <c r="M27" s="323">
        <v>127464</v>
      </c>
      <c r="N27" s="323">
        <v>147349</v>
      </c>
      <c r="O27" s="324">
        <v>168577</v>
      </c>
    </row>
    <row r="28" spans="1:16" ht="12.75" customHeight="1" x14ac:dyDescent="0.2">
      <c r="A28" s="558"/>
      <c r="B28" s="326"/>
      <c r="C28" s="322">
        <v>2013</v>
      </c>
      <c r="D28" s="323">
        <v>6</v>
      </c>
      <c r="E28" s="323">
        <v>62</v>
      </c>
      <c r="F28" s="323">
        <v>466</v>
      </c>
      <c r="G28" s="323">
        <v>3647</v>
      </c>
      <c r="H28" s="323">
        <v>16094</v>
      </c>
      <c r="I28" s="323">
        <v>35223</v>
      </c>
      <c r="J28" s="323">
        <v>64878</v>
      </c>
      <c r="K28" s="323">
        <v>94319</v>
      </c>
      <c r="L28" s="323">
        <v>121281</v>
      </c>
      <c r="M28" s="323">
        <v>147220</v>
      </c>
      <c r="N28" s="323">
        <v>168753</v>
      </c>
      <c r="O28" s="324">
        <v>193444</v>
      </c>
    </row>
    <row r="29" spans="1:16" ht="12.75" customHeight="1" x14ac:dyDescent="0.2">
      <c r="A29" s="558"/>
      <c r="B29" s="326"/>
      <c r="C29" s="322"/>
      <c r="D29" s="323"/>
      <c r="E29" s="323"/>
      <c r="F29" s="323"/>
      <c r="G29" s="323"/>
      <c r="H29" s="323"/>
      <c r="I29" s="323"/>
      <c r="J29" s="323"/>
      <c r="K29" s="323"/>
      <c r="L29" s="323"/>
      <c r="M29" s="323"/>
      <c r="N29" s="323"/>
      <c r="O29" s="324"/>
    </row>
    <row r="30" spans="1:16" ht="12.75" customHeight="1" x14ac:dyDescent="0.2">
      <c r="A30" s="558"/>
      <c r="B30" s="315" t="s">
        <v>646</v>
      </c>
      <c r="C30" s="322">
        <v>2008</v>
      </c>
      <c r="D30" s="323">
        <v>25</v>
      </c>
      <c r="E30" s="323">
        <v>541</v>
      </c>
      <c r="F30" s="323">
        <v>4355</v>
      </c>
      <c r="G30" s="323">
        <v>32942</v>
      </c>
      <c r="H30" s="323">
        <v>130097</v>
      </c>
      <c r="I30" s="323">
        <v>291330</v>
      </c>
      <c r="J30" s="323">
        <v>527303</v>
      </c>
      <c r="K30" s="323">
        <v>767079</v>
      </c>
      <c r="L30" s="323">
        <v>1035629</v>
      </c>
      <c r="M30" s="323">
        <v>1302066</v>
      </c>
      <c r="N30" s="323">
        <v>1531375</v>
      </c>
      <c r="O30" s="324">
        <v>1845573</v>
      </c>
      <c r="P30" s="325"/>
    </row>
    <row r="31" spans="1:16" ht="12.75" customHeight="1" x14ac:dyDescent="0.2">
      <c r="A31" s="558"/>
      <c r="B31" s="315"/>
      <c r="C31" s="322">
        <v>2009</v>
      </c>
      <c r="D31" s="323">
        <v>22</v>
      </c>
      <c r="E31" s="323">
        <v>395</v>
      </c>
      <c r="F31" s="323">
        <v>4205</v>
      </c>
      <c r="G31" s="323">
        <v>27509</v>
      </c>
      <c r="H31" s="323">
        <v>107550</v>
      </c>
      <c r="I31" s="323">
        <v>264245</v>
      </c>
      <c r="J31" s="323">
        <v>482919</v>
      </c>
      <c r="K31" s="323">
        <v>721979</v>
      </c>
      <c r="L31" s="323">
        <v>982609</v>
      </c>
      <c r="M31" s="323">
        <v>1237952</v>
      </c>
      <c r="N31" s="323">
        <v>1478828</v>
      </c>
      <c r="O31" s="324">
        <v>1783426</v>
      </c>
      <c r="P31" s="325"/>
    </row>
    <row r="32" spans="1:16" ht="12.75" customHeight="1" x14ac:dyDescent="0.2">
      <c r="A32" s="558"/>
      <c r="B32" s="315"/>
      <c r="C32" s="322">
        <v>2010</v>
      </c>
      <c r="D32" s="323">
        <v>14</v>
      </c>
      <c r="E32" s="323">
        <v>314</v>
      </c>
      <c r="F32" s="323">
        <v>4200</v>
      </c>
      <c r="G32" s="323">
        <v>26618</v>
      </c>
      <c r="H32" s="323">
        <v>111448</v>
      </c>
      <c r="I32" s="323">
        <v>271683</v>
      </c>
      <c r="J32" s="323">
        <v>497586</v>
      </c>
      <c r="K32" s="323">
        <v>753024</v>
      </c>
      <c r="L32" s="323">
        <v>1018353</v>
      </c>
      <c r="M32" s="323">
        <v>1271133</v>
      </c>
      <c r="N32" s="323">
        <v>1521968</v>
      </c>
      <c r="O32" s="324">
        <v>1836206</v>
      </c>
      <c r="P32" s="325"/>
    </row>
    <row r="33" spans="1:16" ht="12.75" customHeight="1" x14ac:dyDescent="0.2">
      <c r="A33" s="558"/>
      <c r="B33" s="315"/>
      <c r="C33" s="322">
        <v>2011</v>
      </c>
      <c r="D33" s="323">
        <v>15</v>
      </c>
      <c r="E33" s="323">
        <v>353</v>
      </c>
      <c r="F33" s="323">
        <v>4008</v>
      </c>
      <c r="G33" s="323">
        <v>23089</v>
      </c>
      <c r="H33" s="323">
        <v>114674</v>
      </c>
      <c r="I33" s="323">
        <v>279734</v>
      </c>
      <c r="J33" s="323">
        <v>503862</v>
      </c>
      <c r="K33" s="323">
        <v>774353</v>
      </c>
      <c r="L33" s="323">
        <v>1043404</v>
      </c>
      <c r="M33" s="323">
        <v>1302986</v>
      </c>
      <c r="N33" s="323">
        <v>1556937</v>
      </c>
      <c r="O33" s="324">
        <v>1874329</v>
      </c>
      <c r="P33" s="325"/>
    </row>
    <row r="34" spans="1:16" ht="12.75" customHeight="1" x14ac:dyDescent="0.2">
      <c r="A34" s="558"/>
      <c r="B34" s="315"/>
      <c r="C34" s="322">
        <v>2012</v>
      </c>
      <c r="D34" s="323">
        <v>24</v>
      </c>
      <c r="E34" s="323">
        <v>414</v>
      </c>
      <c r="F34" s="323">
        <v>4162</v>
      </c>
      <c r="G34" s="323">
        <v>26426</v>
      </c>
      <c r="H34" s="323">
        <v>124119</v>
      </c>
      <c r="I34" s="323">
        <v>290995</v>
      </c>
      <c r="J34" s="323">
        <v>527841</v>
      </c>
      <c r="K34" s="323">
        <v>802680</v>
      </c>
      <c r="L34" s="323">
        <v>1053198</v>
      </c>
      <c r="M34" s="323">
        <v>1330958</v>
      </c>
      <c r="N34" s="323">
        <v>1585069</v>
      </c>
      <c r="O34" s="324">
        <v>1890922</v>
      </c>
      <c r="P34" s="325"/>
    </row>
    <row r="35" spans="1:16" ht="12.75" customHeight="1" x14ac:dyDescent="0.2">
      <c r="A35" s="558"/>
      <c r="B35" s="315"/>
      <c r="C35" s="322">
        <v>2013</v>
      </c>
      <c r="D35" s="329">
        <v>36</v>
      </c>
      <c r="E35" s="329">
        <v>439</v>
      </c>
      <c r="F35" s="329">
        <v>3746</v>
      </c>
      <c r="G35" s="329">
        <v>28192</v>
      </c>
      <c r="H35" s="329">
        <v>131906</v>
      </c>
      <c r="I35" s="329">
        <v>293542</v>
      </c>
      <c r="J35" s="329">
        <v>547885</v>
      </c>
      <c r="K35" s="329">
        <v>818087</v>
      </c>
      <c r="L35" s="329">
        <v>1078886</v>
      </c>
      <c r="M35" s="329">
        <v>1357195</v>
      </c>
      <c r="N35" s="329">
        <v>1598488</v>
      </c>
      <c r="O35" s="330">
        <v>1921339</v>
      </c>
      <c r="P35" s="325"/>
    </row>
    <row r="36" spans="1:16" ht="12.75" customHeight="1" x14ac:dyDescent="0.2">
      <c r="A36" s="558"/>
      <c r="B36" s="562" t="s">
        <v>647</v>
      </c>
      <c r="C36" s="563"/>
      <c r="D36" s="563"/>
      <c r="E36" s="563"/>
      <c r="F36" s="563"/>
      <c r="G36" s="563"/>
      <c r="H36" s="563"/>
      <c r="I36" s="563"/>
      <c r="J36" s="563"/>
      <c r="K36" s="331"/>
      <c r="L36" s="331"/>
      <c r="M36" s="331"/>
      <c r="N36" s="331"/>
      <c r="O36" s="332"/>
    </row>
    <row r="37" spans="1:16" ht="12.75" customHeight="1" x14ac:dyDescent="0.2">
      <c r="A37" s="558"/>
      <c r="B37" s="333" t="s">
        <v>648</v>
      </c>
      <c r="C37" s="307"/>
      <c r="D37" s="307"/>
      <c r="E37" s="307"/>
      <c r="F37" s="307"/>
      <c r="G37" s="307"/>
      <c r="H37" s="307"/>
      <c r="I37" s="307"/>
      <c r="J37" s="307"/>
      <c r="K37" s="307"/>
      <c r="L37" s="307"/>
      <c r="M37" s="307"/>
      <c r="N37" s="307"/>
      <c r="O37" s="334"/>
      <c r="P37" s="335"/>
    </row>
    <row r="38" spans="1:16" ht="12.75" customHeight="1" x14ac:dyDescent="0.2">
      <c r="B38" s="307"/>
      <c r="C38" s="307"/>
      <c r="D38" s="307"/>
      <c r="E38" s="307"/>
      <c r="F38" s="307"/>
      <c r="G38" s="307"/>
      <c r="H38" s="307"/>
      <c r="I38" s="307"/>
      <c r="J38" s="307"/>
      <c r="K38" s="307"/>
      <c r="L38" s="307"/>
      <c r="M38" s="307"/>
      <c r="N38" s="307"/>
      <c r="O38" s="307"/>
    </row>
  </sheetData>
  <mergeCells count="4">
    <mergeCell ref="A2:A37"/>
    <mergeCell ref="B2:O2"/>
    <mergeCell ref="B4:L4"/>
    <mergeCell ref="B36:J36"/>
  </mergeCells>
  <printOptions verticalCentered="1"/>
  <pageMargins left="0.39370078740157483" right="0.39370078740157483" top="0.98425196850393704" bottom="0.98425196850393704" header="0.51181102362204722" footer="0.51181102362204722"/>
  <pageSetup paperSize="9" orientation="landscape"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9"/>
  <sheetViews>
    <sheetView zoomScaleNormal="100" workbookViewId="0">
      <selection activeCell="P5" sqref="P5"/>
    </sheetView>
  </sheetViews>
  <sheetFormatPr defaultRowHeight="12.75" x14ac:dyDescent="0.2"/>
  <cols>
    <col min="1" max="1" width="7.5703125" style="306" customWidth="1"/>
    <col min="2" max="2" width="16.5703125" style="306" customWidth="1"/>
    <col min="3" max="16384" width="9.140625" style="306"/>
  </cols>
  <sheetData>
    <row r="1" spans="1:16" x14ac:dyDescent="0.2">
      <c r="B1" s="307"/>
      <c r="C1" s="307"/>
      <c r="D1" s="307"/>
      <c r="E1" s="307"/>
      <c r="F1" s="307"/>
      <c r="G1" s="307"/>
      <c r="H1" s="307"/>
      <c r="I1" s="307"/>
    </row>
    <row r="2" spans="1:16" x14ac:dyDescent="0.2">
      <c r="B2" s="307"/>
      <c r="C2" s="307"/>
      <c r="D2" s="307"/>
      <c r="E2" s="307"/>
      <c r="F2" s="307"/>
      <c r="G2" s="307"/>
      <c r="H2" s="307"/>
      <c r="I2" s="307"/>
    </row>
    <row r="4" spans="1:16" x14ac:dyDescent="0.2">
      <c r="A4" s="564">
        <v>22</v>
      </c>
      <c r="B4" s="565" t="s">
        <v>649</v>
      </c>
      <c r="C4" s="565"/>
      <c r="D4" s="565"/>
      <c r="E4" s="565"/>
      <c r="F4" s="565"/>
      <c r="G4" s="565"/>
      <c r="H4" s="565"/>
      <c r="I4" s="565"/>
      <c r="J4" s="565"/>
      <c r="K4" s="565"/>
      <c r="L4" s="565"/>
      <c r="M4" s="565"/>
      <c r="N4" s="565"/>
      <c r="O4" s="565"/>
    </row>
    <row r="5" spans="1:16" x14ac:dyDescent="0.2">
      <c r="A5" s="564"/>
      <c r="B5" s="307"/>
      <c r="C5" s="307"/>
      <c r="D5" s="307"/>
      <c r="E5" s="307"/>
      <c r="F5" s="307"/>
      <c r="G5" s="307"/>
      <c r="H5" s="307"/>
      <c r="I5" s="307"/>
      <c r="J5" s="307"/>
      <c r="K5" s="307"/>
      <c r="L5" s="307"/>
      <c r="M5" s="307"/>
      <c r="N5" s="307"/>
      <c r="O5" s="307"/>
    </row>
    <row r="6" spans="1:16" x14ac:dyDescent="0.2">
      <c r="A6" s="564"/>
      <c r="B6" s="560" t="s">
        <v>642</v>
      </c>
      <c r="C6" s="561"/>
      <c r="D6" s="561"/>
      <c r="E6" s="561"/>
      <c r="F6" s="561"/>
      <c r="G6" s="561"/>
      <c r="H6" s="561"/>
      <c r="I6" s="561"/>
      <c r="J6" s="561"/>
      <c r="K6" s="336"/>
      <c r="L6" s="337"/>
      <c r="M6" s="336"/>
      <c r="N6" s="336"/>
      <c r="O6" s="320"/>
    </row>
    <row r="7" spans="1:16" x14ac:dyDescent="0.2">
      <c r="A7" s="564"/>
      <c r="B7" s="311"/>
      <c r="C7" s="317"/>
      <c r="D7" s="334"/>
      <c r="E7" s="334"/>
      <c r="F7" s="334"/>
      <c r="G7" s="334"/>
      <c r="H7" s="334"/>
      <c r="I7" s="334"/>
      <c r="J7" s="334"/>
      <c r="K7" s="334"/>
      <c r="L7" s="338"/>
      <c r="M7" s="334"/>
      <c r="N7" s="334"/>
      <c r="O7" s="339"/>
    </row>
    <row r="8" spans="1:16" x14ac:dyDescent="0.2">
      <c r="A8" s="564"/>
      <c r="B8" s="315" t="s">
        <v>650</v>
      </c>
      <c r="C8" s="317"/>
      <c r="D8" s="334"/>
      <c r="E8" s="334"/>
      <c r="F8" s="334"/>
      <c r="G8" s="334"/>
      <c r="H8" s="334"/>
      <c r="I8" s="334"/>
      <c r="J8" s="334"/>
      <c r="K8" s="334"/>
      <c r="L8" s="338"/>
      <c r="M8" s="334"/>
      <c r="N8" s="334"/>
      <c r="O8" s="339"/>
    </row>
    <row r="9" spans="1:16" x14ac:dyDescent="0.2">
      <c r="A9" s="564"/>
      <c r="B9" s="340"/>
      <c r="C9" s="341"/>
      <c r="D9" s="318" t="s">
        <v>61</v>
      </c>
      <c r="E9" s="318" t="s">
        <v>62</v>
      </c>
      <c r="F9" s="318" t="s">
        <v>63</v>
      </c>
      <c r="G9" s="318" t="s">
        <v>64</v>
      </c>
      <c r="H9" s="318" t="s">
        <v>65</v>
      </c>
      <c r="I9" s="318" t="s">
        <v>66</v>
      </c>
      <c r="J9" s="318" t="s">
        <v>55</v>
      </c>
      <c r="K9" s="318" t="s">
        <v>56</v>
      </c>
      <c r="L9" s="318" t="s">
        <v>57</v>
      </c>
      <c r="M9" s="318" t="s">
        <v>58</v>
      </c>
      <c r="N9" s="318" t="s">
        <v>59</v>
      </c>
      <c r="O9" s="319" t="s">
        <v>60</v>
      </c>
    </row>
    <row r="10" spans="1:16" x14ac:dyDescent="0.2">
      <c r="A10" s="564"/>
      <c r="B10" s="321" t="s">
        <v>644</v>
      </c>
      <c r="C10" s="322">
        <v>2008</v>
      </c>
      <c r="D10" s="323">
        <v>1</v>
      </c>
      <c r="E10" s="323">
        <v>21</v>
      </c>
      <c r="F10" s="323">
        <v>176</v>
      </c>
      <c r="G10" s="323">
        <v>1364</v>
      </c>
      <c r="H10" s="323">
        <v>6200</v>
      </c>
      <c r="I10" s="323">
        <v>16113</v>
      </c>
      <c r="J10" s="323">
        <v>33738</v>
      </c>
      <c r="K10" s="323">
        <v>54737</v>
      </c>
      <c r="L10" s="323">
        <v>81391</v>
      </c>
      <c r="M10" s="323">
        <v>111187</v>
      </c>
      <c r="N10" s="323">
        <v>139204</v>
      </c>
      <c r="O10" s="324">
        <v>181409</v>
      </c>
      <c r="P10" s="325"/>
    </row>
    <row r="11" spans="1:16" x14ac:dyDescent="0.2">
      <c r="A11" s="564"/>
      <c r="B11" s="326"/>
      <c r="C11" s="322">
        <v>2009</v>
      </c>
      <c r="D11" s="323">
        <v>1</v>
      </c>
      <c r="E11" s="323">
        <v>14</v>
      </c>
      <c r="F11" s="323">
        <v>146</v>
      </c>
      <c r="G11" s="323">
        <v>876</v>
      </c>
      <c r="H11" s="323">
        <v>3884</v>
      </c>
      <c r="I11" s="323">
        <v>11267</v>
      </c>
      <c r="J11" s="323">
        <v>24514</v>
      </c>
      <c r="K11" s="323">
        <v>42415</v>
      </c>
      <c r="L11" s="323">
        <v>65119</v>
      </c>
      <c r="M11" s="323">
        <v>90688</v>
      </c>
      <c r="N11" s="323">
        <v>117526</v>
      </c>
      <c r="O11" s="324">
        <v>155816</v>
      </c>
      <c r="P11" s="325"/>
    </row>
    <row r="12" spans="1:16" x14ac:dyDescent="0.2">
      <c r="A12" s="564"/>
      <c r="B12" s="326"/>
      <c r="C12" s="322">
        <v>2010</v>
      </c>
      <c r="D12" s="323">
        <v>0</v>
      </c>
      <c r="E12" s="323">
        <v>13</v>
      </c>
      <c r="F12" s="323">
        <v>144</v>
      </c>
      <c r="G12" s="323">
        <v>887</v>
      </c>
      <c r="H12" s="323">
        <v>4154</v>
      </c>
      <c r="I12" s="323">
        <v>11876</v>
      </c>
      <c r="J12" s="323">
        <v>25377</v>
      </c>
      <c r="K12" s="323">
        <v>43882</v>
      </c>
      <c r="L12" s="323">
        <v>66649</v>
      </c>
      <c r="M12" s="323">
        <v>91044</v>
      </c>
      <c r="N12" s="323">
        <v>118099</v>
      </c>
      <c r="O12" s="324">
        <v>156605</v>
      </c>
      <c r="P12" s="325"/>
    </row>
    <row r="13" spans="1:16" x14ac:dyDescent="0.2">
      <c r="A13" s="564"/>
      <c r="B13" s="326"/>
      <c r="C13" s="322">
        <v>2011</v>
      </c>
      <c r="D13" s="323">
        <v>1</v>
      </c>
      <c r="E13" s="323">
        <v>12</v>
      </c>
      <c r="F13" s="323">
        <v>116</v>
      </c>
      <c r="G13" s="323">
        <v>680</v>
      </c>
      <c r="H13" s="323">
        <v>3777</v>
      </c>
      <c r="I13" s="323">
        <v>10916</v>
      </c>
      <c r="J13" s="323">
        <v>23321</v>
      </c>
      <c r="K13" s="323">
        <v>41487</v>
      </c>
      <c r="L13" s="323">
        <v>63211</v>
      </c>
      <c r="M13" s="323">
        <v>86645</v>
      </c>
      <c r="N13" s="323">
        <v>112576</v>
      </c>
      <c r="O13" s="324">
        <v>149941</v>
      </c>
      <c r="P13" s="325"/>
    </row>
    <row r="14" spans="1:16" x14ac:dyDescent="0.2">
      <c r="A14" s="564"/>
      <c r="B14" s="326"/>
      <c r="C14" s="322">
        <v>2012</v>
      </c>
      <c r="D14" s="323">
        <v>2</v>
      </c>
      <c r="E14" s="323">
        <v>16</v>
      </c>
      <c r="F14" s="323">
        <v>105</v>
      </c>
      <c r="G14" s="323">
        <v>618</v>
      </c>
      <c r="H14" s="323">
        <v>3234</v>
      </c>
      <c r="I14" s="323">
        <v>9013</v>
      </c>
      <c r="J14" s="323">
        <v>19910</v>
      </c>
      <c r="K14" s="323">
        <v>36015</v>
      </c>
      <c r="L14" s="323">
        <v>53420</v>
      </c>
      <c r="M14" s="323">
        <v>75765</v>
      </c>
      <c r="N14" s="323">
        <v>99404</v>
      </c>
      <c r="O14" s="324">
        <v>133130</v>
      </c>
      <c r="P14" s="325"/>
    </row>
    <row r="15" spans="1:16" x14ac:dyDescent="0.2">
      <c r="A15" s="564"/>
      <c r="B15" s="326"/>
      <c r="C15" s="322">
        <v>2013</v>
      </c>
      <c r="D15" s="323">
        <v>6</v>
      </c>
      <c r="E15" s="323">
        <v>27</v>
      </c>
      <c r="F15" s="323">
        <v>102</v>
      </c>
      <c r="G15" s="323">
        <v>528</v>
      </c>
      <c r="H15" s="323">
        <v>2879</v>
      </c>
      <c r="I15" s="323">
        <v>7700</v>
      </c>
      <c r="J15" s="323">
        <v>17655</v>
      </c>
      <c r="K15" s="323">
        <v>31201</v>
      </c>
      <c r="L15" s="323">
        <v>47045</v>
      </c>
      <c r="M15" s="323">
        <v>67257</v>
      </c>
      <c r="N15" s="323">
        <v>87675</v>
      </c>
      <c r="O15" s="324">
        <v>119463</v>
      </c>
      <c r="P15" s="325"/>
    </row>
    <row r="16" spans="1:16" x14ac:dyDescent="0.2">
      <c r="A16" s="564"/>
      <c r="B16" s="326"/>
      <c r="C16" s="322"/>
      <c r="D16" s="323"/>
      <c r="E16" s="323"/>
      <c r="F16" s="323"/>
      <c r="G16" s="323"/>
      <c r="H16" s="323"/>
      <c r="I16" s="323"/>
      <c r="J16" s="323"/>
      <c r="K16" s="323"/>
      <c r="L16" s="323"/>
      <c r="M16" s="323"/>
      <c r="N16" s="323"/>
      <c r="O16" s="324"/>
    </row>
    <row r="17" spans="1:16" x14ac:dyDescent="0.2">
      <c r="A17" s="564"/>
      <c r="B17" s="321" t="s">
        <v>7</v>
      </c>
      <c r="C17" s="322">
        <v>2008</v>
      </c>
      <c r="D17" s="323">
        <v>11</v>
      </c>
      <c r="E17" s="323">
        <v>221</v>
      </c>
      <c r="F17" s="323">
        <v>1846</v>
      </c>
      <c r="G17" s="323">
        <v>14526</v>
      </c>
      <c r="H17" s="323">
        <v>57960</v>
      </c>
      <c r="I17" s="323">
        <v>130475</v>
      </c>
      <c r="J17" s="323">
        <v>237303</v>
      </c>
      <c r="K17" s="323">
        <v>346452</v>
      </c>
      <c r="L17" s="323">
        <v>469151</v>
      </c>
      <c r="M17" s="323">
        <v>591751</v>
      </c>
      <c r="N17" s="323">
        <v>697104</v>
      </c>
      <c r="O17" s="324">
        <v>843374</v>
      </c>
      <c r="P17" s="325"/>
    </row>
    <row r="18" spans="1:16" x14ac:dyDescent="0.2">
      <c r="A18" s="564"/>
      <c r="B18" s="326"/>
      <c r="C18" s="322">
        <v>2009</v>
      </c>
      <c r="D18" s="323">
        <v>10</v>
      </c>
      <c r="E18" s="323">
        <v>164</v>
      </c>
      <c r="F18" s="323">
        <v>1833</v>
      </c>
      <c r="G18" s="323">
        <v>12241</v>
      </c>
      <c r="H18" s="323">
        <v>48556</v>
      </c>
      <c r="I18" s="323">
        <v>120409</v>
      </c>
      <c r="J18" s="323">
        <v>221033</v>
      </c>
      <c r="K18" s="323">
        <v>331015</v>
      </c>
      <c r="L18" s="323">
        <v>452113</v>
      </c>
      <c r="M18" s="323">
        <v>570791</v>
      </c>
      <c r="N18" s="323">
        <v>683085</v>
      </c>
      <c r="O18" s="324">
        <v>826944</v>
      </c>
      <c r="P18" s="325"/>
    </row>
    <row r="19" spans="1:16" x14ac:dyDescent="0.2">
      <c r="A19" s="564"/>
      <c r="B19" s="326"/>
      <c r="C19" s="322">
        <v>2010</v>
      </c>
      <c r="D19" s="323">
        <v>8</v>
      </c>
      <c r="E19" s="323">
        <v>130</v>
      </c>
      <c r="F19" s="323">
        <v>1822</v>
      </c>
      <c r="G19" s="323">
        <v>11585</v>
      </c>
      <c r="H19" s="323">
        <v>49597</v>
      </c>
      <c r="I19" s="323">
        <v>122207</v>
      </c>
      <c r="J19" s="323">
        <v>226023</v>
      </c>
      <c r="K19" s="323">
        <v>343811</v>
      </c>
      <c r="L19" s="323">
        <v>465869</v>
      </c>
      <c r="M19" s="323">
        <v>583431</v>
      </c>
      <c r="N19" s="323">
        <v>700455</v>
      </c>
      <c r="O19" s="324">
        <v>848872</v>
      </c>
      <c r="P19" s="325"/>
    </row>
    <row r="20" spans="1:16" x14ac:dyDescent="0.2">
      <c r="A20" s="564"/>
      <c r="B20" s="326"/>
      <c r="C20" s="322">
        <v>2011</v>
      </c>
      <c r="D20" s="323">
        <v>7</v>
      </c>
      <c r="E20" s="323">
        <v>140</v>
      </c>
      <c r="F20" s="323">
        <v>1672</v>
      </c>
      <c r="G20" s="323">
        <v>9933</v>
      </c>
      <c r="H20" s="323">
        <v>50992</v>
      </c>
      <c r="I20" s="323">
        <v>125877</v>
      </c>
      <c r="J20" s="323">
        <v>228019</v>
      </c>
      <c r="K20" s="323">
        <v>353145</v>
      </c>
      <c r="L20" s="323">
        <v>477637</v>
      </c>
      <c r="M20" s="323">
        <v>599093</v>
      </c>
      <c r="N20" s="323">
        <v>718589</v>
      </c>
      <c r="O20" s="324">
        <v>870086</v>
      </c>
      <c r="P20" s="325"/>
    </row>
    <row r="21" spans="1:16" x14ac:dyDescent="0.2">
      <c r="A21" s="564"/>
      <c r="B21" s="326"/>
      <c r="C21" s="322">
        <v>2012</v>
      </c>
      <c r="D21" s="323">
        <v>12</v>
      </c>
      <c r="E21" s="323">
        <v>161</v>
      </c>
      <c r="F21" s="323">
        <v>1713</v>
      </c>
      <c r="G21" s="323">
        <v>11430</v>
      </c>
      <c r="H21" s="323">
        <v>55451</v>
      </c>
      <c r="I21" s="323">
        <v>131837</v>
      </c>
      <c r="J21" s="323">
        <v>241713</v>
      </c>
      <c r="K21" s="323">
        <v>370015</v>
      </c>
      <c r="L21" s="323">
        <v>488708</v>
      </c>
      <c r="M21" s="323">
        <v>621585</v>
      </c>
      <c r="N21" s="323">
        <v>743616</v>
      </c>
      <c r="O21" s="324">
        <v>890881</v>
      </c>
      <c r="P21" s="325"/>
    </row>
    <row r="22" spans="1:16" x14ac:dyDescent="0.2">
      <c r="A22" s="564"/>
      <c r="B22" s="326"/>
      <c r="C22" s="322">
        <v>2013</v>
      </c>
      <c r="D22" s="323">
        <v>11</v>
      </c>
      <c r="E22" s="323">
        <v>165</v>
      </c>
      <c r="F22" s="323">
        <v>1519</v>
      </c>
      <c r="G22" s="323">
        <v>12163</v>
      </c>
      <c r="H22" s="323">
        <v>59199</v>
      </c>
      <c r="I22" s="323">
        <v>133042</v>
      </c>
      <c r="J22" s="323">
        <v>251167</v>
      </c>
      <c r="K22" s="323">
        <v>378590</v>
      </c>
      <c r="L22" s="323">
        <v>503012</v>
      </c>
      <c r="M22" s="323">
        <v>638285</v>
      </c>
      <c r="N22" s="323">
        <v>755847</v>
      </c>
      <c r="O22" s="324">
        <v>915189</v>
      </c>
      <c r="P22" s="325"/>
    </row>
    <row r="23" spans="1:16" x14ac:dyDescent="0.2">
      <c r="A23" s="564"/>
      <c r="B23" s="326"/>
      <c r="C23" s="322"/>
      <c r="D23" s="323"/>
      <c r="E23" s="323"/>
      <c r="F23" s="323"/>
      <c r="G23" s="323"/>
      <c r="H23" s="323"/>
      <c r="I23" s="323"/>
      <c r="J23" s="323"/>
      <c r="K23" s="323"/>
      <c r="L23" s="323"/>
      <c r="M23" s="323"/>
      <c r="N23" s="323"/>
      <c r="O23" s="324"/>
    </row>
    <row r="24" spans="1:16" x14ac:dyDescent="0.2">
      <c r="A24" s="564"/>
      <c r="B24" s="328" t="s">
        <v>645</v>
      </c>
      <c r="C24" s="322">
        <v>2008</v>
      </c>
      <c r="D24" s="323">
        <v>1</v>
      </c>
      <c r="E24" s="323">
        <v>21</v>
      </c>
      <c r="F24" s="323">
        <v>150</v>
      </c>
      <c r="G24" s="323">
        <v>1087</v>
      </c>
      <c r="H24" s="323">
        <v>4108</v>
      </c>
      <c r="I24" s="323">
        <v>8748</v>
      </c>
      <c r="J24" s="323">
        <v>14949</v>
      </c>
      <c r="K24" s="323">
        <v>20915</v>
      </c>
      <c r="L24" s="323">
        <v>27177</v>
      </c>
      <c r="M24" s="323">
        <v>33052</v>
      </c>
      <c r="N24" s="323">
        <v>37641</v>
      </c>
      <c r="O24" s="324">
        <v>43030</v>
      </c>
    </row>
    <row r="25" spans="1:16" x14ac:dyDescent="0.2">
      <c r="A25" s="564"/>
      <c r="B25" s="326"/>
      <c r="C25" s="322">
        <v>2009</v>
      </c>
      <c r="D25" s="323">
        <v>0</v>
      </c>
      <c r="E25" s="323">
        <v>14</v>
      </c>
      <c r="F25" s="323">
        <v>136</v>
      </c>
      <c r="G25" s="323">
        <v>1010</v>
      </c>
      <c r="H25" s="323">
        <v>3868</v>
      </c>
      <c r="I25" s="323">
        <v>9195</v>
      </c>
      <c r="J25" s="323">
        <v>16187</v>
      </c>
      <c r="K25" s="323">
        <v>23590</v>
      </c>
      <c r="L25" s="323">
        <v>30719</v>
      </c>
      <c r="M25" s="323">
        <v>37277</v>
      </c>
      <c r="N25" s="323">
        <v>43099</v>
      </c>
      <c r="O25" s="324">
        <v>49128</v>
      </c>
      <c r="P25" s="325"/>
    </row>
    <row r="26" spans="1:16" x14ac:dyDescent="0.2">
      <c r="A26" s="564"/>
      <c r="B26" s="342"/>
      <c r="C26" s="322">
        <v>2010</v>
      </c>
      <c r="D26" s="323">
        <v>0</v>
      </c>
      <c r="E26" s="323">
        <v>8</v>
      </c>
      <c r="F26" s="323">
        <v>129</v>
      </c>
      <c r="G26" s="323">
        <v>1052</v>
      </c>
      <c r="H26" s="323">
        <v>4500</v>
      </c>
      <c r="I26" s="323">
        <v>10786</v>
      </c>
      <c r="J26" s="323">
        <v>18905</v>
      </c>
      <c r="K26" s="323">
        <v>27563</v>
      </c>
      <c r="L26" s="323">
        <v>36418</v>
      </c>
      <c r="M26" s="323">
        <v>44096</v>
      </c>
      <c r="N26" s="323">
        <v>50990</v>
      </c>
      <c r="O26" s="324">
        <v>58627</v>
      </c>
      <c r="P26" s="325"/>
    </row>
    <row r="27" spans="1:16" x14ac:dyDescent="0.2">
      <c r="A27" s="564"/>
      <c r="B27" s="342"/>
      <c r="C27" s="322">
        <v>2011</v>
      </c>
      <c r="D27" s="323">
        <v>0</v>
      </c>
      <c r="E27" s="323">
        <v>9</v>
      </c>
      <c r="F27" s="323">
        <v>141</v>
      </c>
      <c r="G27" s="323">
        <v>1080</v>
      </c>
      <c r="H27" s="323">
        <v>5363</v>
      </c>
      <c r="I27" s="323">
        <v>12674</v>
      </c>
      <c r="J27" s="323">
        <v>22248</v>
      </c>
      <c r="K27" s="323">
        <v>32951</v>
      </c>
      <c r="L27" s="323">
        <v>43113</v>
      </c>
      <c r="M27" s="323">
        <v>52412</v>
      </c>
      <c r="N27" s="323">
        <v>60718</v>
      </c>
      <c r="O27" s="324">
        <v>69181</v>
      </c>
      <c r="P27" s="325"/>
    </row>
    <row r="28" spans="1:16" x14ac:dyDescent="0.2">
      <c r="A28" s="564"/>
      <c r="B28" s="342"/>
      <c r="C28" s="322">
        <v>2012</v>
      </c>
      <c r="D28" s="323">
        <v>0</v>
      </c>
      <c r="E28" s="323">
        <v>21</v>
      </c>
      <c r="F28" s="323">
        <v>199</v>
      </c>
      <c r="G28" s="323">
        <v>1396</v>
      </c>
      <c r="H28" s="323">
        <v>6663</v>
      </c>
      <c r="I28" s="323">
        <v>15140</v>
      </c>
      <c r="J28" s="323">
        <v>26609</v>
      </c>
      <c r="K28" s="323">
        <v>39344</v>
      </c>
      <c r="L28" s="323">
        <v>49899</v>
      </c>
      <c r="M28" s="323">
        <v>61244</v>
      </c>
      <c r="N28" s="323">
        <v>70629</v>
      </c>
      <c r="O28" s="324">
        <v>80601</v>
      </c>
      <c r="P28" s="325"/>
    </row>
    <row r="29" spans="1:16" x14ac:dyDescent="0.2">
      <c r="A29" s="564"/>
      <c r="B29" s="342"/>
      <c r="C29" s="322">
        <v>2013</v>
      </c>
      <c r="D29" s="323">
        <v>3</v>
      </c>
      <c r="E29" s="323">
        <v>28</v>
      </c>
      <c r="F29" s="323">
        <v>207</v>
      </c>
      <c r="G29" s="323">
        <v>1728</v>
      </c>
      <c r="H29" s="323">
        <v>7717</v>
      </c>
      <c r="I29" s="323">
        <v>16963</v>
      </c>
      <c r="J29" s="323">
        <v>31287</v>
      </c>
      <c r="K29" s="323">
        <v>45456</v>
      </c>
      <c r="L29" s="323">
        <v>58414</v>
      </c>
      <c r="M29" s="323">
        <v>70807</v>
      </c>
      <c r="N29" s="323">
        <v>81019</v>
      </c>
      <c r="O29" s="324">
        <v>92643</v>
      </c>
      <c r="P29" s="325"/>
    </row>
    <row r="30" spans="1:16" x14ac:dyDescent="0.2">
      <c r="A30" s="564"/>
      <c r="B30" s="342"/>
      <c r="C30" s="322"/>
      <c r="D30" s="323"/>
      <c r="E30" s="323"/>
      <c r="F30" s="323"/>
      <c r="G30" s="323"/>
      <c r="H30" s="323"/>
      <c r="I30" s="323"/>
      <c r="J30" s="323"/>
      <c r="K30" s="323"/>
      <c r="L30" s="323"/>
      <c r="M30" s="323"/>
      <c r="N30" s="323"/>
      <c r="O30" s="324"/>
    </row>
    <row r="31" spans="1:16" x14ac:dyDescent="0.2">
      <c r="A31" s="564"/>
      <c r="B31" s="315" t="s">
        <v>646</v>
      </c>
      <c r="C31" s="322">
        <v>2008</v>
      </c>
      <c r="D31" s="323">
        <v>13</v>
      </c>
      <c r="E31" s="323">
        <v>263</v>
      </c>
      <c r="F31" s="323">
        <v>2172</v>
      </c>
      <c r="G31" s="323">
        <v>16977</v>
      </c>
      <c r="H31" s="323">
        <v>68268</v>
      </c>
      <c r="I31" s="323">
        <v>155336</v>
      </c>
      <c r="J31" s="323">
        <v>285990</v>
      </c>
      <c r="K31" s="323">
        <v>422104</v>
      </c>
      <c r="L31" s="323">
        <v>577719</v>
      </c>
      <c r="M31" s="323">
        <v>735990</v>
      </c>
      <c r="N31" s="323">
        <v>873949</v>
      </c>
      <c r="O31" s="324">
        <v>1067813</v>
      </c>
      <c r="P31" s="325"/>
    </row>
    <row r="32" spans="1:16" x14ac:dyDescent="0.2">
      <c r="A32" s="564"/>
      <c r="B32" s="343"/>
      <c r="C32" s="322">
        <v>2009</v>
      </c>
      <c r="D32" s="323">
        <v>11</v>
      </c>
      <c r="E32" s="323">
        <v>192</v>
      </c>
      <c r="F32" s="323">
        <v>2115</v>
      </c>
      <c r="G32" s="323">
        <v>14127</v>
      </c>
      <c r="H32" s="323">
        <v>56308</v>
      </c>
      <c r="I32" s="323">
        <v>140871</v>
      </c>
      <c r="J32" s="323">
        <v>261734</v>
      </c>
      <c r="K32" s="323">
        <v>397020</v>
      </c>
      <c r="L32" s="323">
        <v>547951</v>
      </c>
      <c r="M32" s="323">
        <v>698756</v>
      </c>
      <c r="N32" s="323">
        <v>843710</v>
      </c>
      <c r="O32" s="324">
        <v>1031888</v>
      </c>
      <c r="P32" s="325"/>
    </row>
    <row r="33" spans="1:16" x14ac:dyDescent="0.2">
      <c r="A33" s="564"/>
      <c r="B33" s="343"/>
      <c r="C33" s="322">
        <v>2010</v>
      </c>
      <c r="D33" s="323">
        <v>8</v>
      </c>
      <c r="E33" s="323">
        <v>151</v>
      </c>
      <c r="F33" s="323">
        <v>2095</v>
      </c>
      <c r="G33" s="323">
        <v>13524</v>
      </c>
      <c r="H33" s="323">
        <v>58251</v>
      </c>
      <c r="I33" s="323">
        <v>144869</v>
      </c>
      <c r="J33" s="323">
        <v>270305</v>
      </c>
      <c r="K33" s="323">
        <v>415256</v>
      </c>
      <c r="L33" s="323">
        <v>568936</v>
      </c>
      <c r="M33" s="323">
        <v>718571</v>
      </c>
      <c r="N33" s="323">
        <v>869544</v>
      </c>
      <c r="O33" s="324">
        <v>1064104</v>
      </c>
      <c r="P33" s="325"/>
    </row>
    <row r="34" spans="1:16" x14ac:dyDescent="0.2">
      <c r="A34" s="564"/>
      <c r="B34" s="343"/>
      <c r="C34" s="322">
        <v>2011</v>
      </c>
      <c r="D34" s="323">
        <v>8</v>
      </c>
      <c r="E34" s="323">
        <v>161</v>
      </c>
      <c r="F34" s="323">
        <v>1929</v>
      </c>
      <c r="G34" s="323">
        <v>11693</v>
      </c>
      <c r="H34" s="323">
        <v>60132</v>
      </c>
      <c r="I34" s="323">
        <v>149467</v>
      </c>
      <c r="J34" s="323">
        <v>273588</v>
      </c>
      <c r="K34" s="323">
        <v>427583</v>
      </c>
      <c r="L34" s="323">
        <v>583961</v>
      </c>
      <c r="M34" s="323">
        <v>738150</v>
      </c>
      <c r="N34" s="323">
        <v>891883</v>
      </c>
      <c r="O34" s="324">
        <v>1089208</v>
      </c>
      <c r="P34" s="325"/>
    </row>
    <row r="35" spans="1:16" x14ac:dyDescent="0.2">
      <c r="A35" s="564"/>
      <c r="B35" s="343"/>
      <c r="C35" s="322">
        <v>2012</v>
      </c>
      <c r="D35" s="323">
        <v>14</v>
      </c>
      <c r="E35" s="323">
        <v>198</v>
      </c>
      <c r="F35" s="323">
        <v>2017</v>
      </c>
      <c r="G35" s="323">
        <v>13444</v>
      </c>
      <c r="H35" s="323">
        <v>65348</v>
      </c>
      <c r="I35" s="323">
        <v>155990</v>
      </c>
      <c r="J35" s="323">
        <v>288232</v>
      </c>
      <c r="K35" s="323">
        <v>445374</v>
      </c>
      <c r="L35" s="323">
        <v>592027</v>
      </c>
      <c r="M35" s="323">
        <v>758594</v>
      </c>
      <c r="N35" s="323">
        <v>913649</v>
      </c>
      <c r="O35" s="324">
        <v>1104612</v>
      </c>
      <c r="P35" s="325"/>
    </row>
    <row r="36" spans="1:16" x14ac:dyDescent="0.2">
      <c r="A36" s="564"/>
      <c r="B36" s="343"/>
      <c r="C36" s="322">
        <v>2013</v>
      </c>
      <c r="D36" s="329">
        <v>20</v>
      </c>
      <c r="E36" s="329">
        <v>220</v>
      </c>
      <c r="F36" s="329">
        <v>1828</v>
      </c>
      <c r="G36" s="329">
        <v>14419</v>
      </c>
      <c r="H36" s="329">
        <v>69795</v>
      </c>
      <c r="I36" s="329">
        <v>157705</v>
      </c>
      <c r="J36" s="329">
        <v>300109</v>
      </c>
      <c r="K36" s="329">
        <v>455247</v>
      </c>
      <c r="L36" s="329">
        <v>608471</v>
      </c>
      <c r="M36" s="329">
        <v>776349</v>
      </c>
      <c r="N36" s="329">
        <v>924541</v>
      </c>
      <c r="O36" s="330">
        <v>1127295</v>
      </c>
      <c r="P36" s="325"/>
    </row>
    <row r="37" spans="1:16" x14ac:dyDescent="0.2">
      <c r="A37" s="564"/>
      <c r="B37" s="566" t="s">
        <v>647</v>
      </c>
      <c r="C37" s="567"/>
      <c r="D37" s="567"/>
      <c r="E37" s="567"/>
      <c r="F37" s="567"/>
      <c r="G37" s="567"/>
      <c r="H37" s="567"/>
      <c r="I37" s="567"/>
      <c r="J37" s="567"/>
      <c r="K37" s="344"/>
      <c r="L37" s="344"/>
      <c r="M37" s="344"/>
      <c r="N37" s="344"/>
      <c r="O37" s="345"/>
    </row>
    <row r="38" spans="1:16" x14ac:dyDescent="0.2">
      <c r="A38" s="564"/>
      <c r="B38" s="333" t="s">
        <v>651</v>
      </c>
      <c r="C38" s="307"/>
      <c r="D38" s="307"/>
      <c r="E38" s="307"/>
      <c r="F38" s="307"/>
      <c r="G38" s="307"/>
      <c r="H38" s="307"/>
      <c r="I38" s="307"/>
      <c r="J38" s="307"/>
      <c r="K38" s="307"/>
      <c r="L38" s="307"/>
      <c r="M38" s="307"/>
      <c r="N38" s="307"/>
      <c r="O38" s="307"/>
    </row>
    <row r="39" spans="1:16" x14ac:dyDescent="0.2">
      <c r="B39" s="307"/>
      <c r="C39" s="307"/>
      <c r="D39" s="307"/>
      <c r="E39" s="307"/>
      <c r="F39" s="307"/>
      <c r="G39" s="307"/>
      <c r="H39" s="307"/>
      <c r="I39" s="307"/>
      <c r="J39" s="307"/>
      <c r="K39" s="307"/>
      <c r="L39" s="307"/>
      <c r="M39" s="307"/>
      <c r="N39" s="307"/>
      <c r="O39" s="307"/>
    </row>
  </sheetData>
  <mergeCells count="4">
    <mergeCell ref="A4:A38"/>
    <mergeCell ref="B4:O4"/>
    <mergeCell ref="B6:J6"/>
    <mergeCell ref="B37:J37"/>
  </mergeCells>
  <printOptions verticalCentered="1"/>
  <pageMargins left="0.39370078740157483" right="0.74803149606299213" top="0.98425196850393704" bottom="0.98425196850393704" header="0.51181102362204722" footer="0.51181102362204722"/>
  <pageSetup paperSize="9" scale="96"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3:Q20"/>
  <sheetViews>
    <sheetView workbookViewId="0">
      <selection activeCell="C29" sqref="C29"/>
    </sheetView>
  </sheetViews>
  <sheetFormatPr defaultRowHeight="12.75" x14ac:dyDescent="0.2"/>
  <cols>
    <col min="1" max="7" width="11.28515625" customWidth="1"/>
    <col min="8" max="8" width="12.28515625" customWidth="1"/>
  </cols>
  <sheetData>
    <row r="3" spans="1:17" ht="15" x14ac:dyDescent="0.25">
      <c r="A3" s="346" t="s">
        <v>652</v>
      </c>
      <c r="B3" s="347"/>
      <c r="C3" s="347"/>
      <c r="D3" s="347"/>
      <c r="E3" s="347"/>
      <c r="F3" s="347"/>
      <c r="G3" s="347"/>
      <c r="H3" s="348"/>
    </row>
    <row r="4" spans="1:17" x14ac:dyDescent="0.2">
      <c r="A4" s="348"/>
      <c r="B4" s="348"/>
      <c r="C4" s="348"/>
      <c r="D4" s="348"/>
      <c r="E4" s="349"/>
      <c r="F4" s="350"/>
      <c r="G4" s="350"/>
      <c r="H4" s="348"/>
    </row>
    <row r="5" spans="1:17" ht="27.75" customHeight="1" x14ac:dyDescent="0.2">
      <c r="A5" s="568" t="s">
        <v>653</v>
      </c>
      <c r="B5" s="569"/>
      <c r="C5" s="569"/>
      <c r="D5" s="569"/>
      <c r="E5" s="569"/>
      <c r="F5" s="569"/>
      <c r="G5" s="570"/>
      <c r="H5" s="351" t="s">
        <v>654</v>
      </c>
    </row>
    <row r="6" spans="1:17" ht="12.75" customHeight="1" x14ac:dyDescent="0.25">
      <c r="A6" s="352" t="s">
        <v>655</v>
      </c>
      <c r="B6" s="353"/>
      <c r="C6" s="353"/>
      <c r="D6" s="353"/>
      <c r="E6" s="353"/>
      <c r="F6" s="353"/>
      <c r="G6" s="353"/>
      <c r="H6" s="354"/>
    </row>
    <row r="7" spans="1:17" ht="15" x14ac:dyDescent="0.25">
      <c r="A7" s="355"/>
      <c r="B7" s="356" t="s">
        <v>656</v>
      </c>
      <c r="C7" s="356" t="s">
        <v>657</v>
      </c>
      <c r="D7" s="356" t="s">
        <v>658</v>
      </c>
      <c r="E7" s="356" t="s">
        <v>659</v>
      </c>
      <c r="F7" s="356">
        <v>2012</v>
      </c>
      <c r="G7" s="356">
        <v>2013</v>
      </c>
      <c r="H7" s="357">
        <v>2013</v>
      </c>
      <c r="I7" s="348"/>
      <c r="J7" s="348"/>
      <c r="K7" s="348"/>
      <c r="L7" s="348"/>
      <c r="M7" s="348"/>
      <c r="N7" s="348"/>
      <c r="O7" s="348"/>
      <c r="P7" s="348"/>
      <c r="Q7" s="348"/>
    </row>
    <row r="8" spans="1:17" ht="12.75" customHeight="1" x14ac:dyDescent="0.2">
      <c r="A8" s="73" t="s">
        <v>33</v>
      </c>
      <c r="B8" s="2">
        <v>1725</v>
      </c>
      <c r="C8" s="358">
        <v>1733</v>
      </c>
      <c r="D8" s="358">
        <v>1739</v>
      </c>
      <c r="E8" s="358">
        <v>1741</v>
      </c>
      <c r="F8" s="358">
        <v>1772</v>
      </c>
      <c r="G8" s="358">
        <v>1802</v>
      </c>
      <c r="H8" s="359">
        <v>10</v>
      </c>
      <c r="I8" s="348"/>
      <c r="J8" s="348"/>
      <c r="K8" s="348"/>
      <c r="L8" s="348"/>
      <c r="M8" s="348"/>
      <c r="N8" s="348"/>
      <c r="O8" s="348"/>
      <c r="P8" s="348"/>
      <c r="Q8" s="348"/>
    </row>
    <row r="9" spans="1:17" x14ac:dyDescent="0.2">
      <c r="A9" s="73" t="s">
        <v>660</v>
      </c>
      <c r="B9" s="2">
        <v>1174</v>
      </c>
      <c r="C9" s="358">
        <v>1181</v>
      </c>
      <c r="D9" s="358">
        <v>1194</v>
      </c>
      <c r="E9" s="358">
        <v>1222</v>
      </c>
      <c r="F9" s="358">
        <v>1243</v>
      </c>
      <c r="G9" s="358">
        <v>1261</v>
      </c>
      <c r="H9" s="359">
        <v>1</v>
      </c>
      <c r="I9" s="348"/>
      <c r="J9" s="348"/>
      <c r="K9" s="348"/>
      <c r="L9" s="348"/>
      <c r="M9" s="348"/>
      <c r="N9" s="348"/>
      <c r="O9" s="348"/>
      <c r="P9" s="348"/>
      <c r="Q9" s="348"/>
    </row>
    <row r="10" spans="1:17" x14ac:dyDescent="0.2">
      <c r="A10" s="73" t="s">
        <v>661</v>
      </c>
      <c r="B10" s="2">
        <v>997</v>
      </c>
      <c r="C10" s="358">
        <v>1012</v>
      </c>
      <c r="D10" s="358">
        <v>1028</v>
      </c>
      <c r="E10" s="358">
        <v>1062</v>
      </c>
      <c r="F10" s="358">
        <v>1066</v>
      </c>
      <c r="G10" s="358">
        <v>1076</v>
      </c>
      <c r="H10" s="359">
        <v>5</v>
      </c>
      <c r="I10" s="348"/>
      <c r="J10" s="348"/>
      <c r="K10" s="348"/>
      <c r="L10" s="348"/>
      <c r="M10" s="348"/>
      <c r="N10" s="348"/>
      <c r="O10" s="348"/>
      <c r="P10" s="348"/>
      <c r="Q10" s="348"/>
    </row>
    <row r="11" spans="1:17" x14ac:dyDescent="0.2">
      <c r="A11" s="73" t="s">
        <v>36</v>
      </c>
      <c r="B11" s="2">
        <v>407</v>
      </c>
      <c r="C11" s="358">
        <v>413</v>
      </c>
      <c r="D11" s="358">
        <f>386+32</f>
        <v>418</v>
      </c>
      <c r="E11" s="358">
        <v>423</v>
      </c>
      <c r="F11" s="358">
        <v>426</v>
      </c>
      <c r="G11" s="358">
        <v>436</v>
      </c>
      <c r="H11" s="359">
        <v>1</v>
      </c>
      <c r="I11" s="348"/>
      <c r="J11" s="348"/>
      <c r="K11" s="348"/>
      <c r="L11" s="348"/>
      <c r="M11" s="348"/>
      <c r="N11" s="348"/>
      <c r="O11" s="348"/>
      <c r="P11" s="348"/>
      <c r="Q11" s="348"/>
    </row>
    <row r="12" spans="1:17" x14ac:dyDescent="0.2">
      <c r="A12" s="73" t="s">
        <v>37</v>
      </c>
      <c r="B12" s="2">
        <v>509</v>
      </c>
      <c r="C12" s="358">
        <v>517</v>
      </c>
      <c r="D12" s="358">
        <v>525</v>
      </c>
      <c r="E12" s="358">
        <v>534</v>
      </c>
      <c r="F12" s="358">
        <v>550</v>
      </c>
      <c r="G12" s="358">
        <v>564</v>
      </c>
      <c r="H12" s="359">
        <v>11</v>
      </c>
      <c r="I12" s="348"/>
      <c r="J12" s="348"/>
      <c r="K12" s="348"/>
      <c r="L12" s="348"/>
      <c r="M12" s="348"/>
      <c r="N12" s="348"/>
      <c r="O12" s="348"/>
      <c r="P12" s="348"/>
      <c r="Q12" s="348"/>
    </row>
    <row r="13" spans="1:17" x14ac:dyDescent="0.2">
      <c r="A13" s="73" t="s">
        <v>662</v>
      </c>
      <c r="B13" s="2">
        <v>135</v>
      </c>
      <c r="C13" s="358">
        <v>137</v>
      </c>
      <c r="D13" s="358">
        <v>139</v>
      </c>
      <c r="E13" s="358">
        <v>140</v>
      </c>
      <c r="F13" s="358">
        <v>144</v>
      </c>
      <c r="G13" s="358">
        <v>148</v>
      </c>
      <c r="H13" s="359">
        <v>5</v>
      </c>
      <c r="I13" s="348"/>
      <c r="J13" s="348"/>
      <c r="K13" s="348"/>
      <c r="L13" s="348"/>
      <c r="M13" s="348"/>
      <c r="N13" s="348"/>
      <c r="O13" s="348"/>
      <c r="P13" s="348"/>
      <c r="Q13" s="348"/>
    </row>
    <row r="14" spans="1:17" x14ac:dyDescent="0.2">
      <c r="A14" s="73" t="s">
        <v>39</v>
      </c>
      <c r="B14" s="2">
        <v>28</v>
      </c>
      <c r="C14" s="358">
        <v>29</v>
      </c>
      <c r="D14" s="358">
        <v>30</v>
      </c>
      <c r="E14" s="358">
        <v>31</v>
      </c>
      <c r="F14" s="358">
        <v>32</v>
      </c>
      <c r="G14" s="358">
        <v>33</v>
      </c>
      <c r="H14" s="359">
        <v>0</v>
      </c>
      <c r="I14" s="348"/>
      <c r="J14" s="348"/>
      <c r="K14" s="348"/>
      <c r="L14" s="348"/>
      <c r="M14" s="348"/>
      <c r="N14" s="348"/>
      <c r="O14" s="348"/>
      <c r="P14" s="348"/>
      <c r="Q14" s="348"/>
    </row>
    <row r="15" spans="1:17" x14ac:dyDescent="0.2">
      <c r="A15" s="73" t="s">
        <v>40</v>
      </c>
      <c r="B15" s="2">
        <v>62</v>
      </c>
      <c r="C15" s="358">
        <v>62</v>
      </c>
      <c r="D15" s="358">
        <v>64</v>
      </c>
      <c r="E15" s="358">
        <v>65</v>
      </c>
      <c r="F15" s="358">
        <v>69</v>
      </c>
      <c r="G15" s="358">
        <v>73</v>
      </c>
      <c r="H15" s="359">
        <v>0</v>
      </c>
      <c r="I15" s="348"/>
      <c r="J15" s="348"/>
      <c r="K15" s="348"/>
      <c r="L15" s="348"/>
      <c r="M15" s="348"/>
      <c r="N15" s="348"/>
      <c r="O15" s="348"/>
      <c r="P15" s="348"/>
      <c r="Q15" s="348"/>
    </row>
    <row r="16" spans="1:17" x14ac:dyDescent="0.2">
      <c r="A16" s="360" t="s">
        <v>663</v>
      </c>
      <c r="B16" s="180">
        <f t="shared" ref="B16:H16" si="0">SUM(B8:B15)</f>
        <v>5037</v>
      </c>
      <c r="C16" s="180">
        <f t="shared" si="0"/>
        <v>5084</v>
      </c>
      <c r="D16" s="180">
        <f t="shared" si="0"/>
        <v>5137</v>
      </c>
      <c r="E16" s="180">
        <f t="shared" si="0"/>
        <v>5218</v>
      </c>
      <c r="F16" s="180">
        <f t="shared" si="0"/>
        <v>5302</v>
      </c>
      <c r="G16" s="180">
        <f t="shared" si="0"/>
        <v>5393</v>
      </c>
      <c r="H16" s="361">
        <f t="shared" si="0"/>
        <v>33</v>
      </c>
      <c r="I16" s="348"/>
      <c r="J16" s="348"/>
      <c r="K16" s="348"/>
      <c r="L16" s="348"/>
      <c r="M16" s="348"/>
      <c r="N16" s="348"/>
      <c r="O16" s="348"/>
      <c r="P16" s="348"/>
      <c r="Q16" s="348"/>
    </row>
    <row r="17" spans="1:17" ht="13.5" x14ac:dyDescent="0.25">
      <c r="A17" s="362"/>
      <c r="B17" s="350"/>
      <c r="C17" s="350"/>
      <c r="D17" s="350"/>
      <c r="E17" s="350"/>
      <c r="F17" s="350"/>
      <c r="G17" s="350"/>
      <c r="H17" s="350"/>
      <c r="I17" s="348"/>
      <c r="J17" s="348"/>
      <c r="K17" s="348"/>
      <c r="L17" s="348"/>
      <c r="M17" s="348"/>
      <c r="N17" s="348"/>
      <c r="O17" s="348"/>
      <c r="P17" s="348"/>
      <c r="Q17" s="348"/>
    </row>
    <row r="18" spans="1:17" x14ac:dyDescent="0.2">
      <c r="A18" s="363" t="s">
        <v>664</v>
      </c>
      <c r="B18" s="348"/>
      <c r="C18" s="348"/>
      <c r="D18" s="348"/>
      <c r="E18" s="348"/>
      <c r="F18" s="348"/>
      <c r="G18" s="348"/>
      <c r="H18" s="348"/>
      <c r="I18" s="348"/>
      <c r="J18" s="348"/>
      <c r="K18" s="348"/>
      <c r="L18" s="348"/>
      <c r="M18" s="348"/>
      <c r="N18" s="348"/>
      <c r="O18" s="348"/>
      <c r="P18" s="348"/>
      <c r="Q18" s="348"/>
    </row>
    <row r="19" spans="1:17" x14ac:dyDescent="0.2">
      <c r="A19" s="348"/>
      <c r="B19" s="348"/>
      <c r="C19" s="348"/>
      <c r="D19" s="348"/>
      <c r="E19" s="348"/>
      <c r="F19" s="348"/>
      <c r="G19" s="348"/>
      <c r="H19" s="348"/>
      <c r="I19" s="348"/>
      <c r="J19" s="348"/>
      <c r="K19" s="348"/>
      <c r="L19" s="348"/>
      <c r="M19" s="348"/>
      <c r="N19" s="348"/>
      <c r="O19" s="348"/>
      <c r="P19" s="348"/>
      <c r="Q19" s="348"/>
    </row>
    <row r="20" spans="1:17" x14ac:dyDescent="0.2">
      <c r="A20" s="348"/>
      <c r="B20" s="348"/>
      <c r="C20" s="348"/>
      <c r="D20" s="348"/>
      <c r="E20" s="348"/>
      <c r="F20" s="348"/>
      <c r="G20" s="348"/>
      <c r="H20" s="348"/>
      <c r="I20" s="348"/>
      <c r="J20" s="348"/>
      <c r="K20" s="348"/>
      <c r="L20" s="348"/>
      <c r="M20" s="348"/>
      <c r="N20" s="348"/>
      <c r="O20" s="348"/>
      <c r="P20" s="348"/>
      <c r="Q20" s="348"/>
    </row>
  </sheetData>
  <mergeCells count="1">
    <mergeCell ref="A5:G5"/>
  </mergeCells>
  <printOptions horizontalCentered="1"/>
  <pageMargins left="0.39370078740157483" right="0.39370078740157483" top="1.1811023622047245" bottom="0.98425196850393704" header="0.51181102362204722" footer="0.39370078740157483"/>
  <pageSetup paperSize="9" orientation="portrait" r:id="rId1"/>
  <headerFooter alignWithMargins="0">
    <oddFooter>&amp;C 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3:Q21"/>
  <sheetViews>
    <sheetView workbookViewId="0">
      <selection activeCell="D1" sqref="D1"/>
    </sheetView>
  </sheetViews>
  <sheetFormatPr defaultRowHeight="12.75" x14ac:dyDescent="0.2"/>
  <cols>
    <col min="1" max="1" width="43.28515625" customWidth="1"/>
    <col min="2" max="4" width="16.5703125" customWidth="1"/>
    <col min="5" max="7" width="11.28515625" customWidth="1"/>
    <col min="8" max="8" width="12.28515625" customWidth="1"/>
  </cols>
  <sheetData>
    <row r="3" spans="1:17" ht="15" x14ac:dyDescent="0.25">
      <c r="A3" s="346" t="s">
        <v>665</v>
      </c>
      <c r="B3" s="347"/>
      <c r="C3" s="347"/>
      <c r="D3" s="347"/>
      <c r="E3" s="347"/>
      <c r="F3" s="347"/>
      <c r="G3" s="347"/>
      <c r="H3" s="348"/>
    </row>
    <row r="4" spans="1:17" x14ac:dyDescent="0.2">
      <c r="A4" s="348"/>
      <c r="B4" s="348"/>
      <c r="C4" s="348"/>
      <c r="D4" s="348"/>
      <c r="E4" s="348"/>
      <c r="F4" s="348"/>
      <c r="G4" s="348"/>
      <c r="H4" s="348"/>
      <c r="I4" s="348"/>
      <c r="J4" s="348"/>
      <c r="K4" s="348"/>
      <c r="L4" s="348"/>
      <c r="M4" s="348"/>
      <c r="N4" s="348"/>
      <c r="O4" s="348"/>
      <c r="P4" s="348"/>
      <c r="Q4" s="348"/>
    </row>
    <row r="5" spans="1:17" ht="13.5" thickBot="1" x14ac:dyDescent="0.25">
      <c r="A5" s="348"/>
      <c r="B5" s="348"/>
      <c r="C5" s="348"/>
      <c r="D5" s="348"/>
      <c r="E5" s="348"/>
      <c r="F5" s="348"/>
      <c r="G5" s="348"/>
      <c r="H5" s="348"/>
      <c r="I5" s="348"/>
      <c r="J5" s="348"/>
      <c r="K5" s="348"/>
      <c r="L5" s="348"/>
      <c r="M5" s="348"/>
      <c r="N5" s="348"/>
      <c r="O5" s="348"/>
      <c r="P5" s="348"/>
      <c r="Q5" s="348"/>
    </row>
    <row r="6" spans="1:17" x14ac:dyDescent="0.2">
      <c r="A6" s="364"/>
      <c r="B6" s="365" t="s">
        <v>666</v>
      </c>
      <c r="C6" s="365" t="s">
        <v>667</v>
      </c>
      <c r="D6" s="366" t="s">
        <v>668</v>
      </c>
    </row>
    <row r="7" spans="1:17" ht="18" customHeight="1" x14ac:dyDescent="0.2">
      <c r="A7" s="367" t="s">
        <v>669</v>
      </c>
      <c r="B7" s="368" t="s">
        <v>670</v>
      </c>
      <c r="C7" s="368" t="s">
        <v>671</v>
      </c>
      <c r="D7" s="369" t="s">
        <v>672</v>
      </c>
    </row>
    <row r="8" spans="1:17" x14ac:dyDescent="0.2">
      <c r="A8" s="370" t="s">
        <v>673</v>
      </c>
      <c r="B8" s="295">
        <v>283</v>
      </c>
      <c r="C8" s="295">
        <v>287</v>
      </c>
      <c r="D8" s="371">
        <v>284</v>
      </c>
    </row>
    <row r="9" spans="1:17" x14ac:dyDescent="0.2">
      <c r="A9" s="370" t="s">
        <v>674</v>
      </c>
      <c r="B9" s="372">
        <v>2.84</v>
      </c>
      <c r="C9" s="372">
        <v>2.86</v>
      </c>
      <c r="D9" s="373">
        <v>2.97</v>
      </c>
    </row>
    <row r="10" spans="1:17" x14ac:dyDescent="0.2">
      <c r="A10" s="370" t="s">
        <v>675</v>
      </c>
      <c r="B10" s="372">
        <v>2.48</v>
      </c>
      <c r="C10" s="372">
        <v>2.41</v>
      </c>
      <c r="D10" s="373">
        <v>2.4900000000000002</v>
      </c>
    </row>
    <row r="11" spans="1:17" x14ac:dyDescent="0.2">
      <c r="A11" s="370" t="s">
        <v>676</v>
      </c>
      <c r="B11" s="295" t="s">
        <v>677</v>
      </c>
      <c r="C11" s="295" t="s">
        <v>677</v>
      </c>
      <c r="D11" s="371" t="s">
        <v>678</v>
      </c>
    </row>
    <row r="12" spans="1:17" x14ac:dyDescent="0.2">
      <c r="A12" s="370" t="s">
        <v>679</v>
      </c>
      <c r="B12" s="295" t="s">
        <v>680</v>
      </c>
      <c r="C12" s="295" t="s">
        <v>681</v>
      </c>
      <c r="D12" s="371" t="s">
        <v>682</v>
      </c>
    </row>
    <row r="13" spans="1:17" x14ac:dyDescent="0.2">
      <c r="A13" s="370" t="s">
        <v>683</v>
      </c>
      <c r="B13" s="295" t="s">
        <v>684</v>
      </c>
      <c r="C13" s="295" t="s">
        <v>685</v>
      </c>
      <c r="D13" s="371" t="s">
        <v>686</v>
      </c>
    </row>
    <row r="14" spans="1:17" ht="13.5" thickBot="1" x14ac:dyDescent="0.25">
      <c r="A14" s="374"/>
      <c r="B14" s="375">
        <v>0.78</v>
      </c>
      <c r="C14" s="375">
        <v>0.8</v>
      </c>
      <c r="D14" s="376">
        <v>0.81</v>
      </c>
    </row>
    <row r="16" spans="1:17" x14ac:dyDescent="0.2">
      <c r="A16" t="s">
        <v>687</v>
      </c>
    </row>
    <row r="17" spans="1:1" x14ac:dyDescent="0.2">
      <c r="A17" t="s">
        <v>688</v>
      </c>
    </row>
    <row r="18" spans="1:1" x14ac:dyDescent="0.2">
      <c r="A18" t="s">
        <v>689</v>
      </c>
    </row>
    <row r="19" spans="1:1" x14ac:dyDescent="0.2">
      <c r="A19" t="s">
        <v>690</v>
      </c>
    </row>
    <row r="20" spans="1:1" x14ac:dyDescent="0.2">
      <c r="A20" t="s">
        <v>691</v>
      </c>
    </row>
    <row r="21" spans="1:1" x14ac:dyDescent="0.2">
      <c r="A21" t="s">
        <v>692</v>
      </c>
    </row>
  </sheetData>
  <printOptions horizontalCentered="1"/>
  <pageMargins left="0.39370078740157483" right="0.39370078740157483" top="1.1811023622047245" bottom="0.98425196850393704" header="0.51181102362204722" footer="0.39370078740157483"/>
  <pageSetup paperSize="9" orientation="portrait" r:id="rId1"/>
  <headerFooter alignWithMargins="0">
    <oddFooter>&amp;C 24</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X70"/>
  <sheetViews>
    <sheetView workbookViewId="0">
      <selection activeCell="L1" sqref="L1"/>
    </sheetView>
  </sheetViews>
  <sheetFormatPr defaultRowHeight="12.75" x14ac:dyDescent="0.2"/>
  <cols>
    <col min="1" max="1" width="11.7109375" style="267" customWidth="1"/>
    <col min="2" max="2" width="9.140625" style="267"/>
    <col min="3" max="3" width="10.85546875" style="267" customWidth="1"/>
    <col min="4" max="4" width="9.140625" style="267"/>
    <col min="5" max="5" width="7.5703125" style="267" customWidth="1"/>
    <col min="6" max="6" width="11.42578125" style="267" customWidth="1"/>
    <col min="7" max="9" width="10.7109375" style="267" customWidth="1"/>
    <col min="10" max="10" width="9" style="267" customWidth="1"/>
    <col min="11" max="11" width="13.28515625" style="267" customWidth="1"/>
    <col min="12" max="12" width="9.85546875" style="267" customWidth="1"/>
    <col min="13" max="16384" width="9.140625" style="267"/>
  </cols>
  <sheetData>
    <row r="1" spans="1:24" ht="12.75" customHeight="1" x14ac:dyDescent="0.2">
      <c r="A1" s="571">
        <v>25</v>
      </c>
      <c r="B1" s="377" t="s">
        <v>693</v>
      </c>
      <c r="C1" s="2"/>
      <c r="D1" s="2"/>
      <c r="E1" s="2"/>
      <c r="F1" s="2"/>
      <c r="G1" s="2"/>
      <c r="H1" s="2"/>
      <c r="I1" s="2"/>
      <c r="J1" s="2"/>
      <c r="K1" s="2"/>
      <c r="L1" s="2"/>
      <c r="M1" s="2"/>
      <c r="N1" s="2"/>
      <c r="O1" s="4"/>
      <c r="P1" s="4"/>
      <c r="Q1" s="4"/>
      <c r="R1" s="4"/>
      <c r="S1" s="4"/>
      <c r="T1" s="4"/>
      <c r="U1" s="4"/>
      <c r="V1" s="4"/>
      <c r="W1" s="4"/>
      <c r="X1" s="4"/>
    </row>
    <row r="2" spans="1:24" ht="12.75" customHeight="1" x14ac:dyDescent="0.2">
      <c r="A2" s="571"/>
      <c r="B2" s="377"/>
      <c r="C2" s="2"/>
      <c r="D2" s="2"/>
      <c r="E2" s="2"/>
      <c r="F2" s="2"/>
      <c r="G2" s="2"/>
      <c r="H2" s="2"/>
      <c r="I2" s="2"/>
      <c r="J2" s="2"/>
      <c r="K2" s="2"/>
      <c r="L2" s="2"/>
      <c r="M2" s="2"/>
      <c r="N2" s="2"/>
      <c r="O2" s="4"/>
      <c r="P2" s="4"/>
      <c r="Q2" s="4"/>
      <c r="R2" s="4"/>
      <c r="S2" s="4"/>
      <c r="T2" s="4"/>
      <c r="U2" s="4"/>
      <c r="V2" s="4"/>
      <c r="W2" s="4"/>
      <c r="X2" s="4"/>
    </row>
    <row r="3" spans="1:24" x14ac:dyDescent="0.2">
      <c r="A3" s="571"/>
      <c r="B3" s="378" t="s">
        <v>694</v>
      </c>
      <c r="C3" s="379"/>
      <c r="D3" s="79"/>
      <c r="E3" s="79"/>
      <c r="F3" s="79"/>
      <c r="G3" s="79"/>
      <c r="H3" s="79"/>
      <c r="I3" s="79"/>
      <c r="J3" s="79"/>
      <c r="K3" s="81"/>
      <c r="L3" s="2"/>
      <c r="M3" s="2"/>
      <c r="N3" s="2"/>
      <c r="O3" s="4"/>
      <c r="P3" s="380"/>
      <c r="Q3" s="4"/>
      <c r="R3" s="4"/>
      <c r="S3" s="4"/>
      <c r="T3" s="4"/>
      <c r="U3" s="4"/>
      <c r="V3" s="4"/>
      <c r="W3" s="4"/>
      <c r="X3" s="4"/>
    </row>
    <row r="4" spans="1:24" x14ac:dyDescent="0.2">
      <c r="A4" s="571"/>
      <c r="B4" s="1"/>
      <c r="C4" s="381" t="s">
        <v>695</v>
      </c>
      <c r="D4" s="2"/>
      <c r="E4" s="2"/>
      <c r="F4" s="381" t="s">
        <v>696</v>
      </c>
      <c r="G4" s="381" t="s">
        <v>697</v>
      </c>
      <c r="H4" s="381" t="s">
        <v>698</v>
      </c>
      <c r="I4" s="381" t="s">
        <v>646</v>
      </c>
      <c r="J4" s="381" t="s">
        <v>12</v>
      </c>
      <c r="K4" s="382" t="s">
        <v>699</v>
      </c>
      <c r="L4" s="2"/>
      <c r="M4" s="2"/>
      <c r="N4" s="2"/>
      <c r="O4" s="4"/>
      <c r="P4" s="4"/>
      <c r="Q4" s="380"/>
      <c r="R4" s="380"/>
      <c r="S4" s="380"/>
      <c r="T4" s="4"/>
      <c r="U4" s="380"/>
      <c r="V4" s="380"/>
      <c r="W4" s="4"/>
      <c r="X4" s="4"/>
    </row>
    <row r="5" spans="1:24" x14ac:dyDescent="0.2">
      <c r="A5" s="571"/>
      <c r="B5" s="1"/>
      <c r="C5" s="2"/>
      <c r="D5" s="2"/>
      <c r="E5" s="2"/>
      <c r="F5" s="2"/>
      <c r="G5" s="2"/>
      <c r="H5" s="2"/>
      <c r="I5" s="2"/>
      <c r="J5" s="2"/>
      <c r="K5" s="383" t="s">
        <v>700</v>
      </c>
      <c r="L5" s="2"/>
      <c r="M5" s="2"/>
      <c r="N5" s="2"/>
      <c r="O5" s="4"/>
      <c r="P5" s="4"/>
      <c r="Q5" s="380"/>
      <c r="R5" s="380"/>
      <c r="S5" s="380"/>
      <c r="T5" s="4"/>
      <c r="U5" s="380"/>
      <c r="V5" s="380"/>
      <c r="W5" s="4"/>
      <c r="X5" s="4"/>
    </row>
    <row r="6" spans="1:24" x14ac:dyDescent="0.2">
      <c r="A6" s="571"/>
      <c r="B6" s="384" t="s">
        <v>701</v>
      </c>
      <c r="C6" s="385">
        <v>280719</v>
      </c>
      <c r="D6" s="287"/>
      <c r="E6" s="287"/>
      <c r="F6" s="287"/>
      <c r="G6" s="287"/>
      <c r="H6" s="287"/>
      <c r="I6" s="385">
        <f t="shared" ref="I6:I35" si="0">(C6+F6+G6)</f>
        <v>280719</v>
      </c>
      <c r="J6" s="287"/>
      <c r="K6" s="386">
        <v>280719</v>
      </c>
      <c r="L6" s="2"/>
      <c r="M6" s="2"/>
      <c r="N6" s="2"/>
      <c r="O6" s="4"/>
      <c r="P6" s="380"/>
      <c r="Q6" s="387"/>
      <c r="R6" s="387"/>
      <c r="S6" s="388"/>
      <c r="T6" s="4"/>
      <c r="U6" s="387"/>
      <c r="V6" s="4"/>
      <c r="W6" s="4"/>
      <c r="X6" s="4"/>
    </row>
    <row r="7" spans="1:24" x14ac:dyDescent="0.2">
      <c r="A7" s="571"/>
      <c r="B7" s="384" t="s">
        <v>702</v>
      </c>
      <c r="C7" s="385">
        <v>484210</v>
      </c>
      <c r="D7" s="287"/>
      <c r="E7" s="287"/>
      <c r="F7" s="287"/>
      <c r="G7" s="287"/>
      <c r="H7" s="287"/>
      <c r="I7" s="385">
        <f t="shared" si="0"/>
        <v>484210</v>
      </c>
      <c r="J7" s="287"/>
      <c r="K7" s="386">
        <v>484210</v>
      </c>
      <c r="L7" s="2"/>
      <c r="M7" s="2"/>
      <c r="N7" s="2"/>
      <c r="O7" s="4"/>
      <c r="P7" s="380"/>
      <c r="Q7" s="387"/>
      <c r="R7" s="387"/>
      <c r="S7" s="388"/>
      <c r="T7" s="4"/>
      <c r="U7" s="387"/>
      <c r="V7" s="4"/>
      <c r="W7" s="4"/>
      <c r="X7" s="4"/>
    </row>
    <row r="8" spans="1:24" x14ac:dyDescent="0.2">
      <c r="A8" s="571"/>
      <c r="B8" s="384" t="s">
        <v>703</v>
      </c>
      <c r="C8" s="385">
        <v>3758622</v>
      </c>
      <c r="D8" s="287"/>
      <c r="E8" s="287"/>
      <c r="F8" s="287"/>
      <c r="G8" s="287"/>
      <c r="H8" s="287"/>
      <c r="I8" s="385">
        <f t="shared" si="0"/>
        <v>3758622</v>
      </c>
      <c r="J8" s="287"/>
      <c r="K8" s="386">
        <v>3758622</v>
      </c>
      <c r="L8" s="2"/>
      <c r="M8" s="2"/>
      <c r="N8" s="2"/>
      <c r="O8" s="4"/>
      <c r="P8" s="380"/>
      <c r="Q8" s="387"/>
      <c r="R8" s="387"/>
      <c r="S8" s="388"/>
      <c r="T8" s="4"/>
      <c r="U8" s="387"/>
      <c r="V8" s="4"/>
      <c r="W8" s="4"/>
      <c r="X8" s="4"/>
    </row>
    <row r="9" spans="1:24" x14ac:dyDescent="0.2">
      <c r="A9" s="571"/>
      <c r="B9" s="384" t="s">
        <v>704</v>
      </c>
      <c r="C9" s="385">
        <v>6515668</v>
      </c>
      <c r="D9" s="287"/>
      <c r="E9" s="287"/>
      <c r="F9" s="385">
        <v>1655570</v>
      </c>
      <c r="G9" s="287"/>
      <c r="H9" s="287"/>
      <c r="I9" s="385">
        <f t="shared" si="0"/>
        <v>8171238</v>
      </c>
      <c r="J9" s="287"/>
      <c r="K9" s="386">
        <v>8171238</v>
      </c>
      <c r="L9" s="2"/>
      <c r="M9" s="2"/>
      <c r="N9" s="2"/>
      <c r="O9" s="4"/>
      <c r="P9" s="380"/>
      <c r="Q9" s="387"/>
      <c r="R9" s="387"/>
      <c r="S9" s="388"/>
      <c r="T9" s="4"/>
      <c r="U9" s="387"/>
      <c r="V9" s="4"/>
      <c r="W9" s="4"/>
      <c r="X9" s="4"/>
    </row>
    <row r="10" spans="1:24" x14ac:dyDescent="0.2">
      <c r="A10" s="571"/>
      <c r="B10" s="384" t="s">
        <v>705</v>
      </c>
      <c r="C10" s="385">
        <v>6853937</v>
      </c>
      <c r="D10" s="287"/>
      <c r="E10" s="287"/>
      <c r="F10" s="385">
        <v>2766947</v>
      </c>
      <c r="G10" s="287"/>
      <c r="H10" s="287"/>
      <c r="I10" s="385">
        <f t="shared" si="0"/>
        <v>9620884</v>
      </c>
      <c r="J10" s="287"/>
      <c r="K10" s="386">
        <v>9620884</v>
      </c>
      <c r="L10" s="2"/>
      <c r="M10" s="2"/>
      <c r="N10" s="2"/>
      <c r="O10" s="4"/>
      <c r="P10" s="380"/>
      <c r="Q10" s="387"/>
      <c r="R10" s="387"/>
      <c r="S10" s="388"/>
      <c r="T10" s="4"/>
      <c r="U10" s="387"/>
      <c r="V10" s="4"/>
      <c r="W10" s="4"/>
      <c r="X10" s="4"/>
    </row>
    <row r="11" spans="1:24" x14ac:dyDescent="0.2">
      <c r="A11" s="571"/>
      <c r="B11" s="384" t="s">
        <v>706</v>
      </c>
      <c r="C11" s="385">
        <v>7004421</v>
      </c>
      <c r="D11" s="287"/>
      <c r="E11" s="287"/>
      <c r="F11" s="385">
        <v>3453551</v>
      </c>
      <c r="G11" s="287"/>
      <c r="H11" s="287"/>
      <c r="I11" s="385">
        <f t="shared" si="0"/>
        <v>10457972</v>
      </c>
      <c r="J11" s="287"/>
      <c r="K11" s="386">
        <v>10457972</v>
      </c>
      <c r="L11" s="2"/>
      <c r="M11" s="2"/>
      <c r="N11" s="2"/>
      <c r="O11" s="4"/>
      <c r="P11" s="380"/>
      <c r="Q11" s="387"/>
      <c r="R11" s="387"/>
      <c r="S11" s="388"/>
      <c r="T11" s="4"/>
      <c r="U11" s="387"/>
      <c r="V11" s="4"/>
      <c r="W11" s="4"/>
      <c r="X11" s="4"/>
    </row>
    <row r="12" spans="1:24" x14ac:dyDescent="0.2">
      <c r="A12" s="571"/>
      <c r="B12" s="384" t="s">
        <v>707</v>
      </c>
      <c r="C12" s="385">
        <v>9201387</v>
      </c>
      <c r="D12" s="287"/>
      <c r="E12" s="287"/>
      <c r="F12" s="385">
        <v>4418633</v>
      </c>
      <c r="G12" s="287"/>
      <c r="H12" s="287"/>
      <c r="I12" s="385">
        <f t="shared" si="0"/>
        <v>13620020</v>
      </c>
      <c r="J12" s="287"/>
      <c r="K12" s="386">
        <v>13620020</v>
      </c>
      <c r="L12" s="2"/>
      <c r="M12" s="2"/>
      <c r="N12" s="2"/>
      <c r="O12" s="4"/>
      <c r="P12" s="380"/>
      <c r="Q12" s="387"/>
      <c r="R12" s="387"/>
      <c r="S12" s="388"/>
      <c r="T12" s="4"/>
      <c r="U12" s="387"/>
      <c r="V12" s="4"/>
      <c r="W12" s="4"/>
      <c r="X12" s="4"/>
    </row>
    <row r="13" spans="1:24" x14ac:dyDescent="0.2">
      <c r="A13" s="571"/>
      <c r="B13" s="384" t="s">
        <v>708</v>
      </c>
      <c r="C13" s="385">
        <v>8970890</v>
      </c>
      <c r="D13" s="287"/>
      <c r="E13" s="287"/>
      <c r="F13" s="385">
        <v>5235013</v>
      </c>
      <c r="G13" s="287"/>
      <c r="H13" s="287"/>
      <c r="I13" s="385">
        <f t="shared" si="0"/>
        <v>14205903</v>
      </c>
      <c r="J13" s="287"/>
      <c r="K13" s="386">
        <v>14205903</v>
      </c>
      <c r="L13" s="2"/>
      <c r="M13" s="2"/>
      <c r="N13" s="2"/>
      <c r="O13" s="4"/>
      <c r="P13" s="380"/>
      <c r="Q13" s="387"/>
      <c r="R13" s="387"/>
      <c r="S13" s="388"/>
      <c r="T13" s="4"/>
      <c r="U13" s="387"/>
      <c r="V13" s="4"/>
      <c r="W13" s="4"/>
      <c r="X13" s="4"/>
    </row>
    <row r="14" spans="1:24" x14ac:dyDescent="0.2">
      <c r="A14" s="571"/>
      <c r="B14" s="384" t="s">
        <v>709</v>
      </c>
      <c r="C14" s="385">
        <v>9045439</v>
      </c>
      <c r="D14" s="287"/>
      <c r="E14" s="287"/>
      <c r="F14" s="385">
        <v>5580946</v>
      </c>
      <c r="G14" s="287"/>
      <c r="H14" s="287"/>
      <c r="I14" s="385">
        <f t="shared" si="0"/>
        <v>14626385</v>
      </c>
      <c r="J14" s="287"/>
      <c r="K14" s="386">
        <v>14626385</v>
      </c>
      <c r="L14" s="2"/>
      <c r="M14" s="2"/>
      <c r="N14" s="2"/>
      <c r="O14" s="4"/>
      <c r="P14" s="380"/>
      <c r="Q14" s="387"/>
      <c r="R14" s="387"/>
      <c r="S14" s="388"/>
      <c r="T14" s="4"/>
      <c r="U14" s="387"/>
      <c r="V14" s="4"/>
      <c r="W14" s="4"/>
      <c r="X14" s="4"/>
    </row>
    <row r="15" spans="1:24" x14ac:dyDescent="0.2">
      <c r="A15" s="571"/>
      <c r="B15" s="384" t="s">
        <v>710</v>
      </c>
      <c r="C15" s="385">
        <v>10309446</v>
      </c>
      <c r="D15" s="287"/>
      <c r="E15" s="287"/>
      <c r="F15" s="385">
        <v>6313214</v>
      </c>
      <c r="G15" s="287"/>
      <c r="H15" s="287"/>
      <c r="I15" s="385">
        <f t="shared" si="0"/>
        <v>16622660</v>
      </c>
      <c r="J15" s="287"/>
      <c r="K15" s="386">
        <v>16622660</v>
      </c>
      <c r="L15" s="2"/>
      <c r="M15" s="2"/>
      <c r="N15" s="2"/>
      <c r="O15" s="4"/>
      <c r="P15" s="380"/>
      <c r="Q15" s="387"/>
      <c r="R15" s="387"/>
      <c r="S15" s="388"/>
      <c r="T15" s="4"/>
      <c r="U15" s="387"/>
      <c r="V15" s="4"/>
      <c r="W15" s="4"/>
      <c r="X15" s="4"/>
    </row>
    <row r="16" spans="1:24" x14ac:dyDescent="0.2">
      <c r="A16" s="571"/>
      <c r="B16" s="384" t="s">
        <v>711</v>
      </c>
      <c r="C16" s="385">
        <v>13253168</v>
      </c>
      <c r="D16" s="287"/>
      <c r="E16" s="287"/>
      <c r="F16" s="385">
        <v>6821578</v>
      </c>
      <c r="G16" s="287"/>
      <c r="H16" s="287"/>
      <c r="I16" s="385">
        <f t="shared" si="0"/>
        <v>20074746</v>
      </c>
      <c r="J16" s="287"/>
      <c r="K16" s="386">
        <v>20074746</v>
      </c>
      <c r="L16" s="2"/>
      <c r="M16" s="2"/>
      <c r="N16" s="2"/>
      <c r="O16" s="4"/>
      <c r="P16" s="380"/>
      <c r="Q16" s="387"/>
      <c r="R16" s="387"/>
      <c r="S16" s="388"/>
      <c r="T16" s="4"/>
      <c r="U16" s="387"/>
      <c r="V16" s="4"/>
      <c r="W16" s="4"/>
      <c r="X16" s="4"/>
    </row>
    <row r="17" spans="1:24" x14ac:dyDescent="0.2">
      <c r="A17" s="571"/>
      <c r="B17" s="384" t="s">
        <v>712</v>
      </c>
      <c r="C17" s="385">
        <v>16624342</v>
      </c>
      <c r="D17" s="287"/>
      <c r="E17" s="287"/>
      <c r="F17" s="385">
        <v>8028968</v>
      </c>
      <c r="G17" s="287"/>
      <c r="H17" s="287"/>
      <c r="I17" s="385">
        <f t="shared" si="0"/>
        <v>24653310</v>
      </c>
      <c r="J17" s="287"/>
      <c r="K17" s="386">
        <v>24653310</v>
      </c>
      <c r="L17" s="2"/>
      <c r="M17" s="2"/>
      <c r="N17" s="2"/>
      <c r="O17" s="4"/>
      <c r="P17" s="380"/>
      <c r="Q17" s="387"/>
      <c r="R17" s="387"/>
      <c r="S17" s="388"/>
      <c r="T17" s="4"/>
      <c r="U17" s="387"/>
      <c r="V17" s="4"/>
      <c r="W17" s="4"/>
      <c r="X17" s="4"/>
    </row>
    <row r="18" spans="1:24" x14ac:dyDescent="0.2">
      <c r="A18" s="571"/>
      <c r="B18" s="384" t="s">
        <v>713</v>
      </c>
      <c r="C18" s="385">
        <v>20489065</v>
      </c>
      <c r="D18" s="287"/>
      <c r="E18" s="287"/>
      <c r="F18" s="385">
        <v>10727570</v>
      </c>
      <c r="G18" s="287"/>
      <c r="H18" s="287"/>
      <c r="I18" s="385">
        <f t="shared" si="0"/>
        <v>31216635</v>
      </c>
      <c r="J18" s="287"/>
      <c r="K18" s="386">
        <v>31216635</v>
      </c>
      <c r="L18" s="2"/>
      <c r="M18" s="2"/>
      <c r="N18" s="2"/>
      <c r="O18" s="4"/>
      <c r="P18" s="380"/>
      <c r="Q18" s="387"/>
      <c r="R18" s="387"/>
      <c r="S18" s="388"/>
      <c r="T18" s="4"/>
      <c r="U18" s="387"/>
      <c r="V18" s="4"/>
      <c r="W18" s="4"/>
      <c r="X18" s="4"/>
    </row>
    <row r="19" spans="1:24" x14ac:dyDescent="0.2">
      <c r="A19" s="571"/>
      <c r="B19" s="384" t="s">
        <v>714</v>
      </c>
      <c r="C19" s="385">
        <v>26050370</v>
      </c>
      <c r="D19" s="287"/>
      <c r="E19" s="287"/>
      <c r="F19" s="385">
        <v>11664036</v>
      </c>
      <c r="G19" s="287"/>
      <c r="H19" s="287"/>
      <c r="I19" s="385">
        <f t="shared" si="0"/>
        <v>37714406</v>
      </c>
      <c r="J19" s="287"/>
      <c r="K19" s="386">
        <v>37714406</v>
      </c>
      <c r="L19" s="2"/>
      <c r="M19" s="2"/>
      <c r="N19" s="2"/>
      <c r="O19" s="4"/>
      <c r="P19" s="380"/>
      <c r="Q19" s="387"/>
      <c r="R19" s="387"/>
      <c r="S19" s="388"/>
      <c r="T19" s="4"/>
      <c r="U19" s="387"/>
      <c r="V19" s="4"/>
      <c r="W19" s="4"/>
      <c r="X19" s="4"/>
    </row>
    <row r="20" spans="1:24" x14ac:dyDescent="0.2">
      <c r="A20" s="571"/>
      <c r="B20" s="384" t="s">
        <v>715</v>
      </c>
      <c r="C20" s="385">
        <v>29517810</v>
      </c>
      <c r="D20" s="287"/>
      <c r="E20" s="287"/>
      <c r="F20" s="385">
        <v>12674230</v>
      </c>
      <c r="G20" s="287"/>
      <c r="H20" s="287"/>
      <c r="I20" s="385">
        <f t="shared" si="0"/>
        <v>42192040</v>
      </c>
      <c r="J20" s="287"/>
      <c r="K20" s="386">
        <v>42192040</v>
      </c>
      <c r="L20" s="2"/>
      <c r="M20" s="2"/>
      <c r="N20" s="2"/>
      <c r="O20" s="4"/>
      <c r="P20" s="380"/>
      <c r="Q20" s="387"/>
      <c r="R20" s="387"/>
      <c r="S20" s="388"/>
      <c r="T20" s="4"/>
      <c r="U20" s="387"/>
      <c r="V20" s="4"/>
      <c r="W20" s="4"/>
      <c r="X20" s="4"/>
    </row>
    <row r="21" spans="1:24" x14ac:dyDescent="0.2">
      <c r="A21" s="571"/>
      <c r="B21" s="384" t="s">
        <v>716</v>
      </c>
      <c r="C21" s="385">
        <v>31039624</v>
      </c>
      <c r="D21" s="287"/>
      <c r="E21" s="287"/>
      <c r="F21" s="385">
        <v>13317273</v>
      </c>
      <c r="G21" s="287"/>
      <c r="H21" s="287"/>
      <c r="I21" s="385">
        <f t="shared" si="0"/>
        <v>44356897</v>
      </c>
      <c r="J21" s="287"/>
      <c r="K21" s="386">
        <v>44356897</v>
      </c>
      <c r="L21" s="2"/>
      <c r="M21" s="2"/>
      <c r="N21" s="2"/>
      <c r="O21" s="4"/>
      <c r="P21" s="380"/>
      <c r="Q21" s="387"/>
      <c r="R21" s="387"/>
      <c r="S21" s="388"/>
      <c r="T21" s="4"/>
      <c r="U21" s="387"/>
      <c r="V21" s="4"/>
      <c r="W21" s="4"/>
      <c r="X21" s="4"/>
    </row>
    <row r="22" spans="1:24" x14ac:dyDescent="0.2">
      <c r="A22" s="571"/>
      <c r="B22" s="384" t="s">
        <v>717</v>
      </c>
      <c r="C22" s="385">
        <v>33714429</v>
      </c>
      <c r="D22" s="287"/>
      <c r="E22" s="287"/>
      <c r="F22" s="385">
        <v>13841372</v>
      </c>
      <c r="G22" s="287"/>
      <c r="H22" s="287"/>
      <c r="I22" s="385">
        <f t="shared" si="0"/>
        <v>47555801</v>
      </c>
      <c r="J22" s="287"/>
      <c r="K22" s="386">
        <v>47555801</v>
      </c>
      <c r="L22" s="2"/>
      <c r="M22" s="2"/>
      <c r="N22" s="2"/>
      <c r="O22" s="4"/>
      <c r="P22" s="380"/>
      <c r="Q22" s="387"/>
      <c r="R22" s="387"/>
      <c r="S22" s="388"/>
      <c r="T22" s="4"/>
      <c r="U22" s="387"/>
      <c r="V22" s="4"/>
      <c r="W22" s="4"/>
      <c r="X22" s="4"/>
    </row>
    <row r="23" spans="1:24" x14ac:dyDescent="0.2">
      <c r="A23" s="571"/>
      <c r="B23" s="384" t="s">
        <v>718</v>
      </c>
      <c r="C23" s="385">
        <v>35084551</v>
      </c>
      <c r="D23" s="287"/>
      <c r="E23" s="287"/>
      <c r="F23" s="385">
        <v>14908393</v>
      </c>
      <c r="G23" s="287"/>
      <c r="H23" s="287"/>
      <c r="I23" s="385">
        <f t="shared" si="0"/>
        <v>49992944</v>
      </c>
      <c r="J23" s="287"/>
      <c r="K23" s="386">
        <v>49992944</v>
      </c>
      <c r="L23" s="2"/>
      <c r="M23" s="2"/>
      <c r="N23" s="2"/>
      <c r="O23" s="4"/>
      <c r="P23" s="380"/>
      <c r="Q23" s="387"/>
      <c r="R23" s="387"/>
      <c r="S23" s="388"/>
      <c r="T23" s="4"/>
      <c r="U23" s="387"/>
      <c r="V23" s="4"/>
      <c r="W23" s="4"/>
      <c r="X23" s="4"/>
    </row>
    <row r="24" spans="1:24" x14ac:dyDescent="0.2">
      <c r="A24" s="571"/>
      <c r="B24" s="384" t="s">
        <v>719</v>
      </c>
      <c r="C24" s="385">
        <v>36750907</v>
      </c>
      <c r="D24" s="287"/>
      <c r="E24" s="287"/>
      <c r="F24" s="385">
        <v>16936435</v>
      </c>
      <c r="G24" s="287"/>
      <c r="H24" s="287"/>
      <c r="I24" s="385">
        <f t="shared" si="0"/>
        <v>53687342</v>
      </c>
      <c r="J24" s="287"/>
      <c r="K24" s="386">
        <v>53687342</v>
      </c>
      <c r="L24" s="2"/>
      <c r="M24" s="2"/>
      <c r="N24" s="2"/>
      <c r="O24" s="4"/>
      <c r="P24" s="380"/>
      <c r="Q24" s="387"/>
      <c r="R24" s="387"/>
      <c r="S24" s="388"/>
      <c r="T24" s="4"/>
      <c r="U24" s="387"/>
      <c r="V24" s="4"/>
      <c r="W24" s="4"/>
      <c r="X24" s="4"/>
    </row>
    <row r="25" spans="1:24" x14ac:dyDescent="0.2">
      <c r="A25" s="571"/>
      <c r="B25" s="384" t="s">
        <v>720</v>
      </c>
      <c r="C25" s="385">
        <v>37053212</v>
      </c>
      <c r="D25" s="287"/>
      <c r="E25" s="287"/>
      <c r="F25" s="385">
        <v>18369634</v>
      </c>
      <c r="G25" s="287"/>
      <c r="H25" s="287"/>
      <c r="I25" s="385">
        <f t="shared" si="0"/>
        <v>55422846</v>
      </c>
      <c r="J25" s="287"/>
      <c r="K25" s="386">
        <v>55422846</v>
      </c>
      <c r="L25" s="2"/>
      <c r="M25" s="2"/>
      <c r="N25" s="2"/>
      <c r="O25" s="4"/>
      <c r="P25" s="380"/>
      <c r="Q25" s="387"/>
      <c r="R25" s="387"/>
      <c r="S25" s="388"/>
      <c r="T25" s="4"/>
      <c r="U25" s="387"/>
      <c r="V25" s="4"/>
      <c r="W25" s="4"/>
      <c r="X25" s="4"/>
    </row>
    <row r="26" spans="1:24" x14ac:dyDescent="0.2">
      <c r="A26" s="571"/>
      <c r="B26" s="384" t="s">
        <v>721</v>
      </c>
      <c r="C26" s="385">
        <v>40453366</v>
      </c>
      <c r="D26" s="287"/>
      <c r="E26" s="287"/>
      <c r="F26" s="385">
        <v>19954471</v>
      </c>
      <c r="G26" s="287"/>
      <c r="H26" s="287"/>
      <c r="I26" s="385">
        <f t="shared" si="0"/>
        <v>60407837</v>
      </c>
      <c r="J26" s="287"/>
      <c r="K26" s="386">
        <v>60407837</v>
      </c>
      <c r="L26" s="2"/>
      <c r="M26" s="2"/>
      <c r="N26" s="2"/>
      <c r="O26" s="4"/>
      <c r="P26" s="380"/>
      <c r="Q26" s="387"/>
      <c r="R26" s="387"/>
      <c r="S26" s="388"/>
      <c r="T26" s="4"/>
      <c r="U26" s="387"/>
      <c r="V26" s="4"/>
      <c r="W26" s="4"/>
      <c r="X26" s="4"/>
    </row>
    <row r="27" spans="1:24" x14ac:dyDescent="0.2">
      <c r="A27" s="571"/>
      <c r="B27" s="384" t="s">
        <v>722</v>
      </c>
      <c r="C27" s="385">
        <v>44071198</v>
      </c>
      <c r="D27" s="287"/>
      <c r="E27" s="287"/>
      <c r="F27" s="385">
        <v>21504166</v>
      </c>
      <c r="G27" s="287"/>
      <c r="H27" s="287"/>
      <c r="I27" s="385">
        <f t="shared" si="0"/>
        <v>65575364</v>
      </c>
      <c r="J27" s="287"/>
      <c r="K27" s="386">
        <v>65575364</v>
      </c>
      <c r="L27" s="2"/>
      <c r="M27" s="2"/>
      <c r="N27" s="2"/>
      <c r="O27" s="4"/>
      <c r="P27" s="380"/>
      <c r="Q27" s="387"/>
      <c r="R27" s="387"/>
      <c r="S27" s="388"/>
      <c r="T27" s="4"/>
      <c r="U27" s="387"/>
      <c r="V27" s="4"/>
      <c r="W27" s="4"/>
      <c r="X27" s="4"/>
    </row>
    <row r="28" spans="1:24" x14ac:dyDescent="0.2">
      <c r="A28" s="571"/>
      <c r="B28" s="384" t="s">
        <v>723</v>
      </c>
      <c r="C28" s="385">
        <v>48971406</v>
      </c>
      <c r="D28" s="287"/>
      <c r="E28" s="287"/>
      <c r="F28" s="385">
        <v>22515117</v>
      </c>
      <c r="G28" s="287"/>
      <c r="H28" s="287"/>
      <c r="I28" s="385">
        <f t="shared" si="0"/>
        <v>71486523</v>
      </c>
      <c r="J28" s="287"/>
      <c r="K28" s="386">
        <v>71486523</v>
      </c>
      <c r="L28" s="2"/>
      <c r="M28" s="2"/>
      <c r="N28" s="2"/>
      <c r="O28" s="4"/>
      <c r="P28" s="380"/>
      <c r="Q28" s="387"/>
      <c r="R28" s="387"/>
      <c r="S28" s="388"/>
      <c r="T28" s="4"/>
      <c r="U28" s="387"/>
      <c r="V28" s="4"/>
      <c r="W28" s="4"/>
      <c r="X28" s="4"/>
    </row>
    <row r="29" spans="1:24" x14ac:dyDescent="0.2">
      <c r="A29" s="571"/>
      <c r="B29" s="384" t="s">
        <v>724</v>
      </c>
      <c r="C29" s="385">
        <v>48491692</v>
      </c>
      <c r="D29" s="287"/>
      <c r="E29" s="287"/>
      <c r="F29" s="385">
        <v>23950503</v>
      </c>
      <c r="G29" s="287"/>
      <c r="H29" s="287"/>
      <c r="I29" s="385">
        <f t="shared" si="0"/>
        <v>72442195</v>
      </c>
      <c r="J29" s="287"/>
      <c r="K29" s="386">
        <v>72442195</v>
      </c>
      <c r="L29" s="2"/>
      <c r="M29" s="2"/>
      <c r="N29" s="2"/>
      <c r="O29" s="4"/>
      <c r="P29" s="380"/>
      <c r="Q29" s="387"/>
      <c r="R29" s="387"/>
      <c r="S29" s="388"/>
      <c r="T29" s="4"/>
      <c r="U29" s="387"/>
      <c r="V29" s="4"/>
      <c r="W29" s="4"/>
      <c r="X29" s="4"/>
    </row>
    <row r="30" spans="1:24" x14ac:dyDescent="0.2">
      <c r="A30" s="571"/>
      <c r="B30" s="384" t="s">
        <v>725</v>
      </c>
      <c r="C30" s="385">
        <v>49115497</v>
      </c>
      <c r="D30" s="287"/>
      <c r="E30" s="287"/>
      <c r="F30" s="385">
        <v>25560576</v>
      </c>
      <c r="G30" s="287"/>
      <c r="H30" s="287"/>
      <c r="I30" s="385">
        <f t="shared" si="0"/>
        <v>74676073</v>
      </c>
      <c r="J30" s="287"/>
      <c r="K30" s="386">
        <v>74676073</v>
      </c>
      <c r="L30" s="2"/>
      <c r="M30" s="2"/>
      <c r="N30" s="2"/>
      <c r="O30" s="4"/>
      <c r="P30" s="380"/>
      <c r="Q30" s="387"/>
      <c r="R30" s="387"/>
      <c r="S30" s="388"/>
      <c r="T30" s="4"/>
      <c r="U30" s="387"/>
      <c r="V30" s="4"/>
      <c r="W30" s="4"/>
      <c r="X30" s="4"/>
    </row>
    <row r="31" spans="1:24" x14ac:dyDescent="0.2">
      <c r="A31" s="571"/>
      <c r="B31" s="384" t="s">
        <v>726</v>
      </c>
      <c r="C31" s="385">
        <v>59499823</v>
      </c>
      <c r="D31" s="287"/>
      <c r="E31" s="287"/>
      <c r="F31" s="385">
        <v>27788036</v>
      </c>
      <c r="G31" s="287"/>
      <c r="H31" s="287"/>
      <c r="I31" s="385">
        <f t="shared" si="0"/>
        <v>87287859</v>
      </c>
      <c r="J31" s="287"/>
      <c r="K31" s="386">
        <v>87287859</v>
      </c>
      <c r="L31" s="2"/>
      <c r="M31" s="2"/>
      <c r="N31" s="2"/>
      <c r="O31" s="4"/>
      <c r="P31" s="380"/>
      <c r="Q31" s="387"/>
      <c r="R31" s="387"/>
      <c r="S31" s="388"/>
      <c r="T31" s="4"/>
      <c r="U31" s="387"/>
      <c r="V31" s="4"/>
      <c r="W31" s="4"/>
      <c r="X31" s="4"/>
    </row>
    <row r="32" spans="1:24" x14ac:dyDescent="0.2">
      <c r="A32" s="571"/>
      <c r="B32" s="384" t="s">
        <v>727</v>
      </c>
      <c r="C32" s="385">
        <v>67350637</v>
      </c>
      <c r="D32" s="287"/>
      <c r="E32" s="287"/>
      <c r="F32" s="385">
        <v>30323662</v>
      </c>
      <c r="G32" s="287"/>
      <c r="H32" s="287"/>
      <c r="I32" s="385">
        <f t="shared" si="0"/>
        <v>97674299</v>
      </c>
      <c r="J32" s="287"/>
      <c r="K32" s="386">
        <v>97674299</v>
      </c>
      <c r="L32" s="2"/>
      <c r="M32" s="2"/>
      <c r="N32" s="2"/>
      <c r="O32" s="4"/>
      <c r="P32" s="380"/>
      <c r="Q32" s="387"/>
      <c r="R32" s="387"/>
      <c r="S32" s="388"/>
      <c r="T32" s="4"/>
      <c r="U32" s="387"/>
      <c r="V32" s="4"/>
      <c r="W32" s="4"/>
      <c r="X32" s="4"/>
    </row>
    <row r="33" spans="1:24" x14ac:dyDescent="0.2">
      <c r="A33" s="571"/>
      <c r="B33" s="384" t="s">
        <v>728</v>
      </c>
      <c r="C33" s="385">
        <v>67722534</v>
      </c>
      <c r="D33" s="287"/>
      <c r="E33" s="287"/>
      <c r="F33" s="385">
        <v>33394757</v>
      </c>
      <c r="G33" s="287"/>
      <c r="H33" s="287"/>
      <c r="I33" s="385">
        <f t="shared" si="0"/>
        <v>101117291</v>
      </c>
      <c r="J33" s="287"/>
      <c r="K33" s="386">
        <v>101117291</v>
      </c>
      <c r="L33" s="2"/>
      <c r="M33" s="2"/>
      <c r="N33" s="2"/>
      <c r="O33" s="4"/>
      <c r="P33" s="380"/>
      <c r="Q33" s="387"/>
      <c r="R33" s="387"/>
      <c r="S33" s="388"/>
      <c r="T33" s="4"/>
      <c r="U33" s="387"/>
      <c r="V33" s="4"/>
      <c r="W33" s="4"/>
      <c r="X33" s="4"/>
    </row>
    <row r="34" spans="1:24" x14ac:dyDescent="0.2">
      <c r="A34" s="571"/>
      <c r="B34" s="384" t="s">
        <v>729</v>
      </c>
      <c r="C34" s="385">
        <v>56099277</v>
      </c>
      <c r="D34" s="287"/>
      <c r="E34" s="287"/>
      <c r="F34" s="385">
        <v>33606128</v>
      </c>
      <c r="G34" s="287"/>
      <c r="H34" s="287"/>
      <c r="I34" s="385">
        <f t="shared" si="0"/>
        <v>89705405</v>
      </c>
      <c r="J34" s="287"/>
      <c r="K34" s="386">
        <v>89705405</v>
      </c>
      <c r="L34" s="2"/>
      <c r="M34" s="2"/>
      <c r="N34" s="2"/>
      <c r="O34" s="4"/>
      <c r="P34" s="380"/>
      <c r="Q34" s="387"/>
      <c r="R34" s="387"/>
      <c r="S34" s="388"/>
      <c r="T34" s="4"/>
      <c r="U34" s="387"/>
      <c r="V34" s="4"/>
      <c r="W34" s="4"/>
      <c r="X34" s="4"/>
    </row>
    <row r="35" spans="1:24" x14ac:dyDescent="0.2">
      <c r="A35" s="571"/>
      <c r="B35" s="389" t="s">
        <v>730</v>
      </c>
      <c r="C35" s="390">
        <v>57751904</v>
      </c>
      <c r="D35" s="391"/>
      <c r="E35" s="391"/>
      <c r="F35" s="390">
        <v>35414619</v>
      </c>
      <c r="G35" s="391"/>
      <c r="H35" s="391"/>
      <c r="I35" s="390">
        <f t="shared" si="0"/>
        <v>93166523</v>
      </c>
      <c r="J35" s="391"/>
      <c r="K35" s="392">
        <v>93166523</v>
      </c>
      <c r="L35" s="2"/>
      <c r="M35" s="2"/>
      <c r="N35" s="2"/>
      <c r="O35" s="4"/>
      <c r="P35" s="380"/>
      <c r="Q35" s="387"/>
      <c r="R35" s="387"/>
      <c r="S35" s="388"/>
      <c r="T35" s="4"/>
      <c r="U35" s="387"/>
      <c r="V35" s="4"/>
      <c r="W35" s="4"/>
      <c r="X35" s="4"/>
    </row>
    <row r="36" spans="1:24" x14ac:dyDescent="0.2">
      <c r="A36" s="571"/>
      <c r="C36" s="393"/>
      <c r="D36" s="2"/>
      <c r="E36" s="2"/>
      <c r="F36" s="393"/>
      <c r="G36" s="2"/>
      <c r="H36" s="2"/>
      <c r="I36" s="393"/>
      <c r="J36" s="2"/>
      <c r="K36" s="393"/>
      <c r="L36" s="2"/>
      <c r="M36" s="2"/>
      <c r="N36" s="2"/>
      <c r="O36" s="4"/>
      <c r="P36" s="380"/>
      <c r="Q36" s="387"/>
      <c r="R36" s="387"/>
      <c r="S36" s="388"/>
      <c r="T36" s="4"/>
      <c r="U36" s="387"/>
      <c r="V36" s="4"/>
      <c r="W36" s="4"/>
      <c r="X36" s="4"/>
    </row>
    <row r="37" spans="1:24" x14ac:dyDescent="0.2">
      <c r="A37" s="571"/>
      <c r="B37" s="394"/>
      <c r="C37" s="393"/>
      <c r="D37" s="2"/>
      <c r="E37" s="2"/>
      <c r="F37" s="393"/>
      <c r="G37" s="2"/>
      <c r="H37" s="2"/>
      <c r="I37" s="393"/>
      <c r="J37" s="246" t="s">
        <v>731</v>
      </c>
      <c r="K37" s="395"/>
      <c r="L37" s="2"/>
      <c r="M37" s="2"/>
      <c r="N37" s="2"/>
      <c r="O37" s="4"/>
      <c r="P37" s="380"/>
      <c r="Q37" s="387"/>
      <c r="R37" s="387"/>
      <c r="S37" s="388"/>
      <c r="T37" s="4"/>
      <c r="U37" s="387"/>
      <c r="V37" s="4"/>
      <c r="W37" s="4"/>
      <c r="X37" s="4"/>
    </row>
    <row r="38" spans="1:24" x14ac:dyDescent="0.2">
      <c r="A38" s="396"/>
      <c r="B38" s="394"/>
      <c r="C38" s="393"/>
      <c r="D38" s="2"/>
      <c r="E38" s="2"/>
      <c r="F38" s="393"/>
      <c r="G38" s="2"/>
      <c r="H38" s="2"/>
      <c r="I38" s="393"/>
      <c r="J38" s="2"/>
      <c r="K38" s="393"/>
      <c r="L38" s="2"/>
      <c r="M38" s="2"/>
      <c r="N38" s="2"/>
      <c r="O38" s="4"/>
      <c r="P38" s="380"/>
      <c r="Q38" s="387"/>
      <c r="R38" s="387"/>
      <c r="S38" s="388"/>
      <c r="T38" s="4"/>
      <c r="U38" s="387"/>
      <c r="V38" s="4"/>
      <c r="W38" s="4"/>
      <c r="X38" s="4"/>
    </row>
    <row r="39" spans="1:24" x14ac:dyDescent="0.2">
      <c r="A39" s="396"/>
      <c r="B39" s="397"/>
      <c r="C39" s="393"/>
      <c r="D39" s="2"/>
      <c r="E39" s="2"/>
      <c r="F39" s="393"/>
      <c r="G39" s="2"/>
      <c r="H39" s="2"/>
      <c r="I39" s="393"/>
      <c r="J39" s="2"/>
      <c r="K39" s="393"/>
      <c r="L39" s="2"/>
      <c r="M39" s="2"/>
      <c r="N39" s="2"/>
      <c r="O39" s="4"/>
      <c r="P39" s="380"/>
      <c r="Q39" s="387"/>
      <c r="R39" s="387"/>
      <c r="S39" s="388"/>
      <c r="T39" s="4"/>
      <c r="U39" s="387"/>
      <c r="V39" s="4"/>
      <c r="W39" s="4"/>
      <c r="X39" s="4"/>
    </row>
    <row r="40" spans="1:24" x14ac:dyDescent="0.2">
      <c r="A40" s="395"/>
      <c r="C40" s="393"/>
      <c r="D40" s="2"/>
      <c r="E40" s="2"/>
      <c r="F40" s="393"/>
      <c r="G40" s="393"/>
      <c r="H40" s="2"/>
      <c r="I40" s="393"/>
      <c r="J40" s="2"/>
      <c r="K40" s="393"/>
      <c r="L40" s="2"/>
      <c r="M40" s="2"/>
      <c r="N40" s="2"/>
      <c r="O40" s="4"/>
      <c r="P40" s="380"/>
      <c r="Q40" s="387"/>
      <c r="R40" s="387"/>
      <c r="S40" s="388"/>
      <c r="T40" s="4"/>
      <c r="U40" s="387"/>
      <c r="V40" s="4"/>
      <c r="W40" s="4"/>
      <c r="X40" s="4"/>
    </row>
    <row r="41" spans="1:24" x14ac:dyDescent="0.2">
      <c r="A41" s="395"/>
      <c r="C41" s="393"/>
      <c r="D41" s="2"/>
      <c r="E41" s="2"/>
      <c r="F41" s="393"/>
      <c r="G41" s="393"/>
      <c r="H41" s="2"/>
      <c r="I41" s="393"/>
      <c r="J41" s="2"/>
      <c r="K41" s="393"/>
      <c r="L41" s="2"/>
      <c r="M41" s="2"/>
      <c r="N41" s="2"/>
      <c r="O41" s="4"/>
      <c r="P41" s="380"/>
      <c r="Q41" s="387"/>
      <c r="R41" s="387"/>
      <c r="S41" s="388"/>
      <c r="T41" s="4"/>
      <c r="U41" s="387"/>
      <c r="V41" s="4"/>
      <c r="W41" s="4"/>
      <c r="X41" s="4"/>
    </row>
    <row r="42" spans="1:24" x14ac:dyDescent="0.2">
      <c r="A42" s="395"/>
      <c r="B42" s="397"/>
      <c r="C42" s="393"/>
      <c r="D42" s="2"/>
      <c r="E42" s="2"/>
      <c r="F42" s="393"/>
      <c r="G42" s="393"/>
      <c r="H42" s="2"/>
      <c r="I42" s="393"/>
      <c r="J42" s="2"/>
      <c r="K42" s="393"/>
      <c r="L42" s="2"/>
      <c r="M42" s="2"/>
      <c r="N42" s="2"/>
      <c r="O42" s="4"/>
      <c r="P42" s="380"/>
      <c r="Q42" s="387"/>
      <c r="R42" s="387"/>
      <c r="S42" s="388"/>
      <c r="T42" s="4"/>
      <c r="U42" s="387"/>
      <c r="V42" s="4"/>
      <c r="W42" s="4"/>
      <c r="X42" s="4"/>
    </row>
    <row r="43" spans="1:24" x14ac:dyDescent="0.2">
      <c r="A43" s="395"/>
      <c r="B43" s="397"/>
      <c r="C43" s="393"/>
      <c r="D43" s="2"/>
      <c r="E43" s="2"/>
      <c r="F43" s="393"/>
      <c r="G43" s="393"/>
      <c r="H43" s="2"/>
      <c r="I43" s="393"/>
      <c r="J43" s="2"/>
      <c r="K43" s="393"/>
      <c r="L43" s="2"/>
      <c r="M43" s="2"/>
      <c r="N43" s="2"/>
      <c r="O43" s="4"/>
      <c r="P43" s="380"/>
      <c r="Q43" s="387"/>
      <c r="R43" s="387"/>
      <c r="S43" s="388"/>
      <c r="T43" s="4"/>
      <c r="U43" s="387"/>
      <c r="V43" s="4"/>
      <c r="W43" s="4"/>
      <c r="X43" s="4"/>
    </row>
    <row r="44" spans="1:24" x14ac:dyDescent="0.2">
      <c r="A44" s="395"/>
      <c r="B44" s="397"/>
      <c r="C44" s="393"/>
      <c r="D44" s="2"/>
      <c r="E44" s="2"/>
      <c r="F44" s="393"/>
      <c r="G44" s="393"/>
      <c r="H44" s="398"/>
      <c r="I44" s="393"/>
      <c r="J44" s="2"/>
      <c r="K44" s="393"/>
      <c r="L44" s="2"/>
      <c r="M44" s="2"/>
      <c r="N44" s="2"/>
      <c r="O44" s="4"/>
      <c r="P44" s="380"/>
      <c r="Q44" s="387"/>
      <c r="R44" s="387"/>
      <c r="S44" s="388"/>
      <c r="T44" s="4"/>
      <c r="U44" s="387"/>
      <c r="V44" s="4"/>
      <c r="W44" s="4"/>
      <c r="X44" s="4"/>
    </row>
    <row r="45" spans="1:24" x14ac:dyDescent="0.2">
      <c r="A45" s="395"/>
      <c r="B45" s="397"/>
      <c r="C45" s="393"/>
      <c r="D45" s="2"/>
      <c r="E45" s="2"/>
      <c r="F45" s="393"/>
      <c r="G45" s="393"/>
      <c r="H45" s="393"/>
      <c r="I45" s="393"/>
      <c r="J45" s="2"/>
      <c r="K45" s="393"/>
      <c r="L45" s="2"/>
      <c r="M45" s="2"/>
      <c r="N45" s="2"/>
      <c r="O45" s="4"/>
      <c r="P45" s="380"/>
      <c r="Q45" s="387"/>
      <c r="R45" s="387"/>
      <c r="S45" s="388"/>
      <c r="T45" s="4"/>
      <c r="U45" s="387"/>
      <c r="V45" s="4"/>
      <c r="W45" s="4"/>
      <c r="X45" s="4"/>
    </row>
    <row r="46" spans="1:24" x14ac:dyDescent="0.2">
      <c r="A46" s="395"/>
      <c r="B46" s="397"/>
      <c r="C46" s="393"/>
      <c r="D46" s="2"/>
      <c r="E46" s="2"/>
      <c r="F46" s="393"/>
      <c r="G46" s="393"/>
      <c r="H46" s="393"/>
      <c r="I46" s="393"/>
      <c r="J46" s="2"/>
      <c r="K46" s="393"/>
      <c r="L46" s="2"/>
      <c r="M46" s="2"/>
      <c r="N46" s="2"/>
      <c r="O46" s="4"/>
      <c r="P46" s="380"/>
      <c r="Q46" s="387"/>
      <c r="R46" s="387"/>
      <c r="S46" s="388"/>
      <c r="T46" s="4"/>
      <c r="U46" s="387"/>
      <c r="V46" s="4"/>
      <c r="W46" s="4"/>
      <c r="X46" s="4"/>
    </row>
    <row r="47" spans="1:24" x14ac:dyDescent="0.2">
      <c r="A47" s="395"/>
      <c r="B47" s="397"/>
      <c r="C47" s="393"/>
      <c r="D47" s="2"/>
      <c r="E47" s="2"/>
      <c r="F47" s="393"/>
      <c r="G47" s="393"/>
      <c r="H47" s="393"/>
      <c r="I47" s="393"/>
      <c r="J47" s="2"/>
      <c r="K47" s="393"/>
      <c r="L47" s="2"/>
      <c r="M47" s="2"/>
      <c r="N47" s="2"/>
      <c r="O47" s="4"/>
      <c r="P47" s="380"/>
      <c r="Q47" s="387"/>
      <c r="R47" s="387"/>
      <c r="S47" s="388"/>
      <c r="T47" s="4"/>
      <c r="U47" s="387"/>
      <c r="V47" s="4"/>
      <c r="W47" s="4"/>
      <c r="X47" s="4"/>
    </row>
    <row r="48" spans="1:24" x14ac:dyDescent="0.2">
      <c r="A48" s="395"/>
      <c r="B48" s="397"/>
      <c r="C48" s="393"/>
      <c r="D48" s="2"/>
      <c r="E48" s="2"/>
      <c r="F48" s="393"/>
      <c r="G48" s="393"/>
      <c r="H48" s="393"/>
      <c r="I48" s="393"/>
      <c r="J48" s="393"/>
      <c r="K48" s="393"/>
      <c r="L48" s="2"/>
      <c r="M48" s="2"/>
      <c r="N48" s="2"/>
      <c r="O48" s="4"/>
      <c r="P48" s="380"/>
      <c r="Q48" s="387"/>
      <c r="R48" s="387"/>
      <c r="S48" s="388"/>
      <c r="T48" s="4"/>
      <c r="U48" s="387"/>
      <c r="V48" s="4"/>
      <c r="W48" s="4"/>
      <c r="X48" s="4"/>
    </row>
    <row r="49" spans="1:24" x14ac:dyDescent="0.2">
      <c r="A49" s="395"/>
      <c r="B49" s="2"/>
      <c r="C49" s="2"/>
      <c r="D49" s="2"/>
      <c r="E49" s="2"/>
      <c r="F49" s="2"/>
      <c r="G49" s="2"/>
      <c r="H49" s="2"/>
      <c r="I49" s="2"/>
      <c r="J49" s="2"/>
      <c r="K49" s="2"/>
      <c r="L49" s="2"/>
      <c r="M49" s="2"/>
      <c r="N49" s="2"/>
      <c r="O49" s="4"/>
      <c r="P49" s="380"/>
      <c r="Q49" s="387"/>
      <c r="R49" s="387"/>
      <c r="S49" s="388"/>
      <c r="T49" s="4"/>
      <c r="U49" s="387"/>
      <c r="V49" s="4"/>
      <c r="W49" s="4"/>
      <c r="X49" s="4"/>
    </row>
    <row r="50" spans="1:24" x14ac:dyDescent="0.2">
      <c r="A50" s="395"/>
      <c r="B50" s="397"/>
      <c r="C50" s="397"/>
      <c r="D50" s="2"/>
      <c r="E50" s="2"/>
      <c r="F50" s="2"/>
      <c r="G50" s="2"/>
      <c r="H50" s="397"/>
      <c r="I50" s="397"/>
      <c r="J50" s="2"/>
      <c r="K50" s="2"/>
      <c r="L50" s="2"/>
      <c r="M50" s="2"/>
      <c r="N50" s="2"/>
      <c r="O50" s="4"/>
      <c r="P50" s="4"/>
      <c r="Q50" s="387"/>
      <c r="R50" s="387"/>
      <c r="S50" s="388"/>
      <c r="T50" s="4"/>
      <c r="U50" s="387"/>
      <c r="V50" s="4"/>
      <c r="W50" s="4"/>
      <c r="X50" s="4"/>
    </row>
    <row r="51" spans="1:24" x14ac:dyDescent="0.2">
      <c r="A51" s="395"/>
      <c r="B51" s="2"/>
      <c r="C51" s="397"/>
      <c r="D51" s="2"/>
      <c r="E51" s="2"/>
      <c r="F51" s="2"/>
      <c r="G51" s="2"/>
      <c r="H51" s="2"/>
      <c r="I51" s="397"/>
      <c r="J51" s="2"/>
      <c r="K51" s="2"/>
      <c r="L51" s="2"/>
      <c r="M51" s="2"/>
      <c r="N51" s="2"/>
      <c r="O51" s="4"/>
      <c r="P51" s="4"/>
      <c r="Q51" s="4"/>
      <c r="R51" s="4"/>
      <c r="S51" s="4"/>
      <c r="T51" s="4"/>
      <c r="U51" s="4"/>
      <c r="V51" s="4"/>
      <c r="W51" s="4"/>
      <c r="X51" s="4"/>
    </row>
    <row r="52" spans="1:24" x14ac:dyDescent="0.2">
      <c r="A52" s="395"/>
      <c r="B52" s="2"/>
      <c r="C52" s="397"/>
      <c r="D52" s="2"/>
      <c r="E52" s="2"/>
      <c r="F52" s="2"/>
      <c r="G52" s="2"/>
      <c r="H52" s="2"/>
      <c r="I52" s="397"/>
      <c r="J52" s="2"/>
      <c r="K52" s="2"/>
      <c r="L52" s="2"/>
      <c r="M52" s="2"/>
      <c r="N52" s="2"/>
      <c r="O52" s="4"/>
      <c r="P52" s="4"/>
      <c r="Q52" s="4"/>
      <c r="R52" s="4"/>
      <c r="S52" s="4"/>
      <c r="T52" s="4"/>
      <c r="U52" s="4"/>
      <c r="V52" s="4"/>
      <c r="W52" s="4"/>
      <c r="X52" s="4"/>
    </row>
    <row r="53" spans="1:24" x14ac:dyDescent="0.2">
      <c r="A53" s="395"/>
      <c r="B53" s="2"/>
      <c r="C53" s="397"/>
      <c r="D53" s="2"/>
      <c r="E53" s="2"/>
      <c r="F53" s="2"/>
      <c r="G53" s="2"/>
      <c r="H53" s="2"/>
      <c r="I53" s="397"/>
      <c r="J53" s="2"/>
      <c r="K53" s="2"/>
      <c r="L53" s="2"/>
      <c r="M53" s="2"/>
      <c r="N53" s="2"/>
      <c r="O53" s="4"/>
      <c r="P53" s="4"/>
      <c r="Q53" s="4"/>
      <c r="R53" s="4"/>
      <c r="S53" s="4"/>
      <c r="T53" s="4"/>
      <c r="U53" s="4"/>
      <c r="V53" s="4"/>
      <c r="W53" s="4"/>
      <c r="X53" s="4"/>
    </row>
    <row r="54" spans="1:24" x14ac:dyDescent="0.2">
      <c r="A54" s="395"/>
      <c r="B54" s="2"/>
      <c r="C54" s="2"/>
      <c r="D54" s="2"/>
      <c r="E54" s="2"/>
      <c r="F54" s="2"/>
      <c r="G54" s="2"/>
      <c r="H54" s="2"/>
      <c r="I54" s="2"/>
      <c r="J54" s="2"/>
      <c r="K54" s="2"/>
      <c r="L54" s="2"/>
      <c r="M54" s="2"/>
      <c r="N54" s="2"/>
      <c r="O54" s="4"/>
      <c r="P54" s="4"/>
      <c r="Q54" s="4"/>
      <c r="R54" s="4"/>
      <c r="S54" s="4"/>
      <c r="T54" s="4"/>
      <c r="U54" s="4"/>
      <c r="V54" s="4"/>
      <c r="W54" s="4"/>
      <c r="X54" s="4"/>
    </row>
    <row r="55" spans="1:24" x14ac:dyDescent="0.2">
      <c r="A55" s="395"/>
      <c r="B55" s="399"/>
      <c r="C55" s="2"/>
      <c r="D55" s="2"/>
      <c r="E55" s="2"/>
      <c r="F55" s="2"/>
      <c r="G55" s="2"/>
      <c r="H55" s="2"/>
      <c r="I55" s="2"/>
      <c r="J55" s="2"/>
      <c r="K55" s="2"/>
      <c r="L55" s="2"/>
      <c r="M55" s="2"/>
      <c r="N55" s="2"/>
      <c r="O55" s="4"/>
      <c r="P55" s="4"/>
      <c r="Q55" s="4"/>
      <c r="R55" s="4"/>
      <c r="S55" s="4"/>
      <c r="T55" s="4"/>
      <c r="U55" s="4"/>
      <c r="V55" s="4"/>
      <c r="W55" s="4"/>
      <c r="X55" s="4"/>
    </row>
    <row r="56" spans="1:24" x14ac:dyDescent="0.2">
      <c r="A56" s="395"/>
      <c r="B56" s="395"/>
      <c r="C56" s="397"/>
      <c r="D56" s="2"/>
      <c r="E56" s="2"/>
      <c r="F56" s="395"/>
      <c r="G56" s="397"/>
      <c r="H56" s="2"/>
      <c r="I56" s="395"/>
      <c r="J56" s="400"/>
      <c r="K56" s="400"/>
      <c r="L56" s="401"/>
      <c r="M56" s="2"/>
      <c r="N56" s="2"/>
      <c r="O56" s="4"/>
      <c r="P56" s="4"/>
      <c r="Q56" s="4"/>
      <c r="R56" s="4"/>
      <c r="S56" s="4"/>
      <c r="T56" s="4"/>
      <c r="U56" s="4"/>
      <c r="V56" s="4"/>
      <c r="W56" s="4"/>
      <c r="X56" s="4"/>
    </row>
    <row r="57" spans="1:24" x14ac:dyDescent="0.2">
      <c r="A57" s="395"/>
      <c r="B57" s="2"/>
      <c r="C57" s="402"/>
      <c r="D57" s="400"/>
      <c r="E57" s="400"/>
      <c r="F57" s="400"/>
      <c r="G57" s="400"/>
      <c r="H57" s="400"/>
      <c r="I57" s="400"/>
      <c r="J57" s="403"/>
      <c r="K57" s="395"/>
      <c r="L57" s="404"/>
      <c r="M57" s="2"/>
      <c r="N57" s="2"/>
      <c r="O57" s="4"/>
      <c r="P57" s="4"/>
      <c r="Q57" s="4"/>
      <c r="R57" s="4"/>
      <c r="S57" s="4"/>
      <c r="T57" s="4"/>
      <c r="U57" s="4"/>
      <c r="V57" s="4"/>
      <c r="W57" s="4"/>
      <c r="X57" s="4"/>
    </row>
    <row r="58" spans="1:24" x14ac:dyDescent="0.2">
      <c r="A58" s="395"/>
      <c r="B58" s="397"/>
      <c r="C58" s="393"/>
      <c r="D58" s="393"/>
      <c r="E58" s="393"/>
      <c r="F58" s="393"/>
      <c r="G58" s="393"/>
      <c r="H58" s="393"/>
      <c r="I58" s="393"/>
      <c r="J58" s="393"/>
      <c r="K58" s="393"/>
      <c r="L58" s="393"/>
      <c r="M58" s="2"/>
      <c r="N58" s="2"/>
      <c r="O58" s="4"/>
      <c r="P58" s="4"/>
      <c r="Q58" s="4"/>
      <c r="R58" s="4"/>
      <c r="S58" s="4"/>
      <c r="T58" s="4"/>
      <c r="U58" s="4"/>
      <c r="V58" s="4"/>
      <c r="W58" s="4"/>
      <c r="X58" s="4"/>
    </row>
    <row r="59" spans="1:24" x14ac:dyDescent="0.2">
      <c r="A59" s="395"/>
      <c r="B59" s="401"/>
      <c r="C59" s="2"/>
      <c r="D59" s="2"/>
      <c r="E59" s="2"/>
      <c r="F59" s="393"/>
      <c r="G59" s="2"/>
      <c r="H59" s="2"/>
      <c r="I59" s="393"/>
      <c r="J59" s="393"/>
      <c r="K59" s="2"/>
      <c r="L59" s="393"/>
      <c r="M59" s="2"/>
      <c r="N59" s="2"/>
      <c r="O59" s="4"/>
      <c r="P59" s="4"/>
      <c r="Q59" s="4"/>
      <c r="R59" s="4"/>
      <c r="S59" s="4"/>
      <c r="T59" s="4"/>
      <c r="U59" s="4"/>
      <c r="V59" s="4"/>
      <c r="W59" s="4"/>
      <c r="X59" s="4"/>
    </row>
    <row r="60" spans="1:24" x14ac:dyDescent="0.2">
      <c r="A60" s="395"/>
      <c r="B60" s="405"/>
      <c r="C60" s="2"/>
      <c r="D60" s="2"/>
      <c r="E60" s="2"/>
      <c r="F60" s="393"/>
      <c r="G60" s="2"/>
      <c r="H60" s="2"/>
      <c r="I60" s="393"/>
      <c r="J60" s="393"/>
      <c r="K60" s="2"/>
      <c r="L60" s="393"/>
      <c r="M60" s="2"/>
      <c r="N60" s="2"/>
      <c r="O60" s="4"/>
      <c r="P60" s="4"/>
      <c r="Q60" s="4"/>
      <c r="R60" s="4"/>
      <c r="S60" s="4"/>
      <c r="T60" s="4"/>
      <c r="U60" s="4"/>
      <c r="V60" s="4"/>
      <c r="W60" s="4"/>
      <c r="X60" s="4"/>
    </row>
    <row r="61" spans="1:24" x14ac:dyDescent="0.2">
      <c r="A61" s="395"/>
      <c r="B61" s="401"/>
      <c r="C61" s="2"/>
      <c r="D61" s="2"/>
      <c r="E61" s="2"/>
      <c r="F61" s="393"/>
      <c r="G61" s="2"/>
      <c r="H61" s="2"/>
      <c r="I61" s="393"/>
      <c r="J61" s="393"/>
      <c r="K61" s="2"/>
      <c r="L61" s="393"/>
      <c r="M61" s="2"/>
      <c r="N61" s="2"/>
      <c r="O61" s="4"/>
      <c r="P61" s="4"/>
      <c r="Q61" s="4"/>
      <c r="R61" s="4"/>
      <c r="S61" s="4"/>
      <c r="T61" s="4"/>
      <c r="U61" s="4"/>
      <c r="V61" s="4"/>
      <c r="W61" s="4"/>
      <c r="X61" s="4"/>
    </row>
    <row r="62" spans="1:24" x14ac:dyDescent="0.2">
      <c r="A62" s="395"/>
      <c r="B62" s="401"/>
      <c r="C62" s="2"/>
      <c r="D62" s="2"/>
      <c r="E62" s="2"/>
      <c r="F62" s="393"/>
      <c r="G62" s="2"/>
      <c r="H62" s="2"/>
      <c r="I62" s="393"/>
      <c r="J62" s="393"/>
      <c r="K62" s="2"/>
      <c r="L62" s="393"/>
      <c r="M62" s="2"/>
      <c r="N62" s="2"/>
      <c r="O62" s="4"/>
      <c r="P62" s="4"/>
      <c r="Q62" s="4"/>
      <c r="R62" s="4"/>
      <c r="S62" s="4"/>
      <c r="T62" s="4"/>
      <c r="U62" s="4"/>
      <c r="V62" s="4"/>
      <c r="W62" s="4"/>
      <c r="X62" s="4"/>
    </row>
    <row r="63" spans="1:24" x14ac:dyDescent="0.2">
      <c r="A63" s="395"/>
      <c r="B63" s="401"/>
      <c r="C63" s="2"/>
      <c r="D63" s="2"/>
      <c r="E63" s="2"/>
      <c r="F63" s="393"/>
      <c r="G63" s="2"/>
      <c r="H63" s="2"/>
      <c r="I63" s="393"/>
      <c r="J63" s="393"/>
      <c r="K63" s="2"/>
      <c r="L63" s="393"/>
      <c r="M63" s="2"/>
      <c r="N63" s="2"/>
      <c r="O63" s="4"/>
      <c r="P63" s="4"/>
      <c r="Q63" s="4"/>
      <c r="R63" s="4"/>
      <c r="S63" s="4"/>
      <c r="T63" s="4"/>
      <c r="U63" s="4"/>
      <c r="V63" s="4"/>
      <c r="W63" s="4"/>
      <c r="X63" s="4"/>
    </row>
    <row r="64" spans="1:24" x14ac:dyDescent="0.2">
      <c r="A64" s="395"/>
      <c r="B64" s="401"/>
      <c r="C64" s="2"/>
      <c r="D64" s="2"/>
      <c r="E64" s="2"/>
      <c r="F64" s="393"/>
      <c r="G64" s="2"/>
      <c r="H64" s="2"/>
      <c r="I64" s="393"/>
      <c r="J64" s="393"/>
      <c r="K64" s="2"/>
      <c r="L64" s="393"/>
      <c r="M64" s="2"/>
      <c r="N64" s="2"/>
      <c r="O64" s="4"/>
      <c r="P64" s="4"/>
      <c r="Q64" s="4"/>
      <c r="R64" s="4"/>
      <c r="S64" s="4"/>
      <c r="T64" s="4"/>
      <c r="U64" s="4"/>
      <c r="V64" s="4"/>
      <c r="W64" s="4"/>
      <c r="X64" s="4"/>
    </row>
    <row r="65" spans="1:24" x14ac:dyDescent="0.2">
      <c r="A65" s="395"/>
      <c r="B65" s="401"/>
      <c r="C65" s="2"/>
      <c r="D65" s="2"/>
      <c r="E65" s="2"/>
      <c r="F65" s="393"/>
      <c r="G65" s="2"/>
      <c r="H65" s="2"/>
      <c r="I65" s="393"/>
      <c r="J65" s="393"/>
      <c r="K65" s="2"/>
      <c r="L65" s="393"/>
      <c r="M65" s="2"/>
      <c r="N65" s="2"/>
      <c r="O65" s="4"/>
      <c r="P65" s="4"/>
      <c r="Q65" s="4"/>
      <c r="R65" s="4"/>
      <c r="S65" s="4"/>
      <c r="T65" s="4"/>
      <c r="U65" s="4"/>
      <c r="V65" s="4"/>
      <c r="W65" s="4"/>
      <c r="X65" s="4"/>
    </row>
    <row r="66" spans="1:24" x14ac:dyDescent="0.2">
      <c r="A66" s="395"/>
      <c r="B66" s="406"/>
      <c r="C66" s="2"/>
      <c r="D66" s="2"/>
      <c r="E66" s="2"/>
      <c r="F66" s="393"/>
      <c r="G66" s="2"/>
      <c r="H66" s="2"/>
      <c r="I66" s="393"/>
      <c r="J66" s="393"/>
      <c r="K66" s="2"/>
      <c r="L66" s="393"/>
      <c r="M66" s="2"/>
      <c r="N66" s="2"/>
      <c r="O66" s="4"/>
      <c r="P66" s="4"/>
      <c r="Q66" s="4"/>
      <c r="R66" s="4"/>
      <c r="S66" s="4"/>
      <c r="T66" s="4"/>
      <c r="U66" s="4"/>
      <c r="V66" s="4"/>
      <c r="W66" s="4"/>
      <c r="X66" s="4"/>
    </row>
    <row r="67" spans="1:24" x14ac:dyDescent="0.2">
      <c r="A67" s="395"/>
      <c r="B67" s="2"/>
      <c r="C67" s="2"/>
      <c r="D67" s="2"/>
      <c r="E67" s="2"/>
      <c r="F67" s="2"/>
      <c r="G67" s="2"/>
      <c r="H67" s="2"/>
      <c r="I67" s="2"/>
      <c r="J67" s="2"/>
      <c r="K67" s="2"/>
      <c r="L67" s="2"/>
      <c r="M67" s="2"/>
      <c r="N67" s="2"/>
      <c r="O67" s="4"/>
      <c r="P67" s="4"/>
      <c r="Q67" s="4"/>
      <c r="R67" s="4"/>
      <c r="S67" s="4"/>
      <c r="T67" s="4"/>
      <c r="U67" s="4"/>
      <c r="V67" s="4"/>
      <c r="W67" s="4"/>
      <c r="X67" s="4"/>
    </row>
    <row r="68" spans="1:24" x14ac:dyDescent="0.2">
      <c r="A68" s="395"/>
      <c r="B68" s="2"/>
      <c r="C68" s="2"/>
      <c r="D68" s="2"/>
      <c r="E68" s="2"/>
      <c r="F68" s="2"/>
      <c r="G68" s="2"/>
      <c r="H68" s="2"/>
      <c r="I68" s="2"/>
      <c r="J68" s="2"/>
      <c r="K68" s="2"/>
      <c r="L68" s="2"/>
      <c r="M68" s="2"/>
      <c r="N68" s="2"/>
      <c r="O68" s="4"/>
      <c r="P68" s="4"/>
      <c r="Q68" s="4"/>
      <c r="R68" s="4"/>
      <c r="S68" s="4"/>
      <c r="T68" s="4"/>
      <c r="U68" s="4"/>
      <c r="V68" s="4"/>
      <c r="W68" s="4"/>
      <c r="X68" s="4"/>
    </row>
    <row r="69" spans="1:24" x14ac:dyDescent="0.2">
      <c r="A69" s="395"/>
      <c r="B69" s="395"/>
      <c r="C69" s="395"/>
      <c r="D69" s="395"/>
      <c r="E69" s="395"/>
      <c r="F69" s="395"/>
      <c r="G69" s="395"/>
      <c r="H69" s="395"/>
      <c r="I69" s="395"/>
      <c r="J69" s="395"/>
      <c r="K69" s="395"/>
      <c r="L69" s="395"/>
      <c r="M69" s="395"/>
      <c r="N69" s="395"/>
    </row>
    <row r="70" spans="1:24" x14ac:dyDescent="0.2">
      <c r="A70" s="395"/>
      <c r="B70" s="395"/>
      <c r="C70" s="395"/>
      <c r="D70" s="395"/>
      <c r="E70" s="395"/>
      <c r="F70" s="395"/>
      <c r="G70" s="395"/>
      <c r="H70" s="395"/>
      <c r="I70" s="395"/>
      <c r="J70" s="395"/>
      <c r="K70" s="395"/>
      <c r="L70" s="395"/>
      <c r="M70" s="395"/>
      <c r="N70" s="395"/>
    </row>
  </sheetData>
  <mergeCells count="1">
    <mergeCell ref="A1:A37"/>
  </mergeCells>
  <printOptions verticalCentered="1"/>
  <pageMargins left="0.39370078740157483" right="0.74803149606299213" top="0.51181102362204722" bottom="0.47244094488188981" header="0.39370078740157483" footer="0.39370078740157483"/>
  <pageSetup paperSize="9"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X42"/>
  <sheetViews>
    <sheetView workbookViewId="0">
      <selection activeCell="M1" sqref="M1"/>
    </sheetView>
  </sheetViews>
  <sheetFormatPr defaultRowHeight="12.75" x14ac:dyDescent="0.2"/>
  <cols>
    <col min="1" max="1" width="7.85546875" style="267" customWidth="1"/>
    <col min="2" max="2" width="9.140625" style="267"/>
    <col min="3" max="3" width="10.85546875" style="267" customWidth="1"/>
    <col min="4" max="5" width="10.85546875" style="267" bestFit="1" customWidth="1"/>
    <col min="6" max="6" width="11.42578125" style="267" customWidth="1"/>
    <col min="7" max="7" width="14.7109375" style="267" customWidth="1"/>
    <col min="8" max="9" width="10.7109375" style="267" customWidth="1"/>
    <col min="10" max="10" width="11.140625" style="267" customWidth="1"/>
    <col min="11" max="11" width="12.28515625" style="267" customWidth="1"/>
    <col min="12" max="12" width="13.28515625" style="267" customWidth="1"/>
    <col min="13" max="16384" width="9.140625" style="267"/>
  </cols>
  <sheetData>
    <row r="1" spans="1:24" ht="12.75" customHeight="1" x14ac:dyDescent="0.2">
      <c r="A1" s="571">
        <v>26</v>
      </c>
      <c r="B1" s="377" t="s">
        <v>732</v>
      </c>
      <c r="C1" s="2"/>
      <c r="D1" s="2"/>
      <c r="E1" s="2"/>
      <c r="F1" s="2"/>
      <c r="G1" s="2"/>
      <c r="H1" s="2"/>
      <c r="I1" s="2"/>
      <c r="J1" s="2"/>
      <c r="K1" s="2"/>
      <c r="L1" s="2"/>
      <c r="M1" s="4"/>
      <c r="N1" s="4"/>
      <c r="O1" s="4"/>
      <c r="P1" s="4"/>
      <c r="Q1" s="4"/>
      <c r="R1" s="4"/>
      <c r="S1" s="4"/>
      <c r="T1" s="4"/>
      <c r="U1" s="4"/>
      <c r="V1" s="4"/>
      <c r="W1" s="4"/>
      <c r="X1" s="4"/>
    </row>
    <row r="2" spans="1:24" ht="12.75" customHeight="1" x14ac:dyDescent="0.2">
      <c r="A2" s="571"/>
      <c r="B2" s="377"/>
      <c r="C2" s="2"/>
      <c r="D2" s="2"/>
      <c r="E2" s="2"/>
      <c r="F2" s="2"/>
      <c r="G2" s="2"/>
      <c r="H2" s="2"/>
      <c r="I2" s="2"/>
      <c r="J2" s="2"/>
      <c r="K2" s="2"/>
      <c r="L2" s="2"/>
      <c r="M2" s="4"/>
      <c r="N2" s="4"/>
      <c r="O2" s="4"/>
      <c r="P2" s="4"/>
      <c r="Q2" s="4"/>
      <c r="R2" s="4"/>
      <c r="S2" s="4"/>
      <c r="T2" s="4"/>
      <c r="U2" s="4"/>
      <c r="V2" s="4"/>
      <c r="W2" s="4"/>
      <c r="X2" s="4"/>
    </row>
    <row r="3" spans="1:24" x14ac:dyDescent="0.2">
      <c r="A3" s="571"/>
      <c r="B3" s="378" t="s">
        <v>694</v>
      </c>
      <c r="C3" s="379"/>
      <c r="D3" s="79"/>
      <c r="E3" s="79"/>
      <c r="F3" s="79"/>
      <c r="G3" s="79"/>
      <c r="H3" s="79"/>
      <c r="I3" s="79"/>
      <c r="J3" s="79"/>
      <c r="K3" s="79"/>
      <c r="L3" s="81"/>
      <c r="M3" s="4"/>
      <c r="N3" s="4"/>
      <c r="O3" s="4"/>
      <c r="P3" s="380"/>
      <c r="Q3" s="4"/>
      <c r="R3" s="4"/>
      <c r="S3" s="4"/>
      <c r="T3" s="4"/>
      <c r="U3" s="4"/>
      <c r="V3" s="4"/>
      <c r="W3" s="4"/>
      <c r="X3" s="4"/>
    </row>
    <row r="4" spans="1:24" x14ac:dyDescent="0.2">
      <c r="A4" s="571"/>
      <c r="B4" s="1"/>
      <c r="C4" s="381" t="s">
        <v>695</v>
      </c>
      <c r="D4" s="2"/>
      <c r="E4" s="2"/>
      <c r="F4" s="381" t="s">
        <v>696</v>
      </c>
      <c r="G4" s="381" t="s">
        <v>697</v>
      </c>
      <c r="H4" s="381" t="s">
        <v>698</v>
      </c>
      <c r="I4" s="381" t="s">
        <v>646</v>
      </c>
      <c r="J4" s="381" t="s">
        <v>12</v>
      </c>
      <c r="K4" s="407" t="s">
        <v>699</v>
      </c>
      <c r="L4" s="3"/>
      <c r="M4" s="4"/>
      <c r="N4" s="4"/>
      <c r="O4" s="4"/>
      <c r="P4" s="4"/>
      <c r="Q4" s="380"/>
      <c r="R4" s="380"/>
      <c r="S4" s="380"/>
      <c r="T4" s="4"/>
      <c r="U4" s="380"/>
      <c r="V4" s="380"/>
      <c r="W4" s="4"/>
      <c r="X4" s="4"/>
    </row>
    <row r="5" spans="1:24" x14ac:dyDescent="0.2">
      <c r="A5" s="571"/>
      <c r="B5" s="174"/>
      <c r="C5" s="180"/>
      <c r="D5" s="180"/>
      <c r="E5" s="180"/>
      <c r="F5" s="180"/>
      <c r="G5" s="180"/>
      <c r="H5" s="180"/>
      <c r="I5" s="180"/>
      <c r="J5" s="180"/>
      <c r="K5" s="408" t="s">
        <v>700</v>
      </c>
      <c r="L5" s="409"/>
      <c r="M5" s="4"/>
      <c r="N5" s="4"/>
      <c r="O5" s="4"/>
      <c r="P5" s="4"/>
      <c r="Q5" s="380"/>
      <c r="R5" s="380"/>
      <c r="S5" s="380"/>
      <c r="T5" s="4"/>
      <c r="U5" s="380"/>
      <c r="V5" s="380"/>
      <c r="W5" s="4"/>
      <c r="X5" s="4"/>
    </row>
    <row r="6" spans="1:24" x14ac:dyDescent="0.2">
      <c r="A6" s="571"/>
      <c r="B6" s="410" t="s">
        <v>733</v>
      </c>
      <c r="C6" s="411">
        <v>53553036</v>
      </c>
      <c r="D6" s="412"/>
      <c r="E6" s="412"/>
      <c r="F6" s="411">
        <v>39409489</v>
      </c>
      <c r="G6" s="412"/>
      <c r="H6" s="412"/>
      <c r="I6" s="411">
        <f t="shared" ref="I6:I17" si="0">(C6+F6+G6)</f>
        <v>92962525</v>
      </c>
      <c r="J6" s="412"/>
      <c r="K6" s="411">
        <v>92962525</v>
      </c>
      <c r="L6" s="413"/>
      <c r="M6" s="4"/>
      <c r="N6" s="4"/>
      <c r="O6" s="4"/>
      <c r="P6" s="380"/>
      <c r="Q6" s="387"/>
      <c r="R6" s="387"/>
      <c r="S6" s="388"/>
      <c r="T6" s="4"/>
      <c r="U6" s="387"/>
      <c r="V6" s="4"/>
      <c r="W6" s="4"/>
      <c r="X6" s="4"/>
    </row>
    <row r="7" spans="1:24" x14ac:dyDescent="0.2">
      <c r="A7" s="571"/>
      <c r="B7" s="384" t="s">
        <v>734</v>
      </c>
      <c r="C7" s="385">
        <v>46624224</v>
      </c>
      <c r="D7" s="287"/>
      <c r="E7" s="287"/>
      <c r="F7" s="385">
        <v>42450386</v>
      </c>
      <c r="G7" s="287"/>
      <c r="H7" s="287"/>
      <c r="I7" s="385">
        <f t="shared" si="0"/>
        <v>89074610</v>
      </c>
      <c r="J7" s="287"/>
      <c r="K7" s="385">
        <v>89074610</v>
      </c>
      <c r="L7" s="414"/>
      <c r="M7" s="4"/>
      <c r="N7" s="4"/>
      <c r="O7" s="4"/>
      <c r="P7" s="380"/>
      <c r="Q7" s="387"/>
      <c r="R7" s="387"/>
      <c r="S7" s="388"/>
      <c r="T7" s="4"/>
      <c r="U7" s="387"/>
      <c r="V7" s="4"/>
      <c r="W7" s="4"/>
      <c r="X7" s="4"/>
    </row>
    <row r="8" spans="1:24" x14ac:dyDescent="0.2">
      <c r="A8" s="571"/>
      <c r="B8" s="384" t="s">
        <v>735</v>
      </c>
      <c r="C8" s="385">
        <v>47619120</v>
      </c>
      <c r="D8" s="287"/>
      <c r="E8" s="287"/>
      <c r="F8" s="385">
        <v>46778057</v>
      </c>
      <c r="G8" s="287"/>
      <c r="H8" s="287"/>
      <c r="I8" s="385">
        <f t="shared" si="0"/>
        <v>94397177</v>
      </c>
      <c r="J8" s="287"/>
      <c r="K8" s="385">
        <v>94397177</v>
      </c>
      <c r="L8" s="414"/>
      <c r="M8" s="4"/>
      <c r="N8" s="4"/>
      <c r="O8" s="4"/>
      <c r="P8" s="380"/>
      <c r="Q8" s="387"/>
      <c r="R8" s="387"/>
      <c r="S8" s="388"/>
      <c r="T8" s="4"/>
      <c r="U8" s="387"/>
      <c r="V8" s="4"/>
      <c r="W8" s="4"/>
      <c r="X8" s="4"/>
    </row>
    <row r="9" spans="1:24" x14ac:dyDescent="0.2">
      <c r="A9" s="571"/>
      <c r="B9" s="384" t="s">
        <v>736</v>
      </c>
      <c r="C9" s="385">
        <v>53834648</v>
      </c>
      <c r="D9" s="287"/>
      <c r="E9" s="287"/>
      <c r="F9" s="385">
        <v>49739756</v>
      </c>
      <c r="G9" s="287"/>
      <c r="H9" s="287"/>
      <c r="I9" s="385">
        <f t="shared" si="0"/>
        <v>103574404</v>
      </c>
      <c r="J9" s="287"/>
      <c r="K9" s="385">
        <v>103574404</v>
      </c>
      <c r="L9" s="414"/>
      <c r="M9" s="4"/>
      <c r="N9" s="4"/>
      <c r="O9" s="4"/>
      <c r="P9" s="380"/>
      <c r="Q9" s="387"/>
      <c r="R9" s="387"/>
      <c r="S9" s="388"/>
      <c r="T9" s="4"/>
      <c r="U9" s="387"/>
      <c r="V9" s="4"/>
      <c r="W9" s="4"/>
      <c r="X9" s="4"/>
    </row>
    <row r="10" spans="1:24" x14ac:dyDescent="0.2">
      <c r="A10" s="571"/>
      <c r="B10" s="384" t="s">
        <v>737</v>
      </c>
      <c r="C10" s="385">
        <v>50078929</v>
      </c>
      <c r="D10" s="287"/>
      <c r="E10" s="287"/>
      <c r="F10" s="385">
        <v>52529929</v>
      </c>
      <c r="G10" s="385">
        <v>2931462</v>
      </c>
      <c r="H10" s="287"/>
      <c r="I10" s="385">
        <f t="shared" si="0"/>
        <v>105540320</v>
      </c>
      <c r="J10" s="287"/>
      <c r="K10" s="385">
        <v>105540320</v>
      </c>
      <c r="L10" s="414"/>
      <c r="M10" s="4"/>
      <c r="N10" s="4"/>
      <c r="O10" s="4"/>
      <c r="P10" s="380"/>
      <c r="Q10" s="387"/>
      <c r="R10" s="387"/>
      <c r="S10" s="388"/>
      <c r="T10" s="4"/>
      <c r="U10" s="387"/>
      <c r="V10" s="4"/>
      <c r="W10" s="4"/>
      <c r="X10" s="4"/>
    </row>
    <row r="11" spans="1:24" x14ac:dyDescent="0.2">
      <c r="A11" s="571"/>
      <c r="B11" s="384" t="s">
        <v>738</v>
      </c>
      <c r="C11" s="385">
        <v>41938964</v>
      </c>
      <c r="D11" s="287"/>
      <c r="E11" s="287"/>
      <c r="F11" s="385">
        <v>56491285</v>
      </c>
      <c r="G11" s="385">
        <v>9954995</v>
      </c>
      <c r="H11" s="287"/>
      <c r="I11" s="385">
        <f t="shared" si="0"/>
        <v>108385244</v>
      </c>
      <c r="J11" s="287"/>
      <c r="K11" s="385">
        <v>108385244</v>
      </c>
      <c r="L11" s="414"/>
      <c r="M11" s="4"/>
      <c r="N11" s="4"/>
      <c r="O11" s="4"/>
      <c r="P11" s="380"/>
      <c r="Q11" s="387"/>
      <c r="R11" s="387"/>
      <c r="S11" s="388"/>
      <c r="T11" s="4"/>
      <c r="U11" s="387"/>
      <c r="V11" s="4"/>
      <c r="W11" s="4"/>
      <c r="X11" s="4"/>
    </row>
    <row r="12" spans="1:24" x14ac:dyDescent="0.2">
      <c r="A12" s="571"/>
      <c r="B12" s="384" t="s">
        <v>739</v>
      </c>
      <c r="C12" s="385">
        <v>50690275</v>
      </c>
      <c r="D12" s="287"/>
      <c r="E12" s="287"/>
      <c r="F12" s="385">
        <v>60069806</v>
      </c>
      <c r="G12" s="385">
        <v>10068817</v>
      </c>
      <c r="H12" s="287"/>
      <c r="I12" s="385">
        <f t="shared" si="0"/>
        <v>120828898</v>
      </c>
      <c r="J12" s="287"/>
      <c r="K12" s="385">
        <v>120828898</v>
      </c>
      <c r="L12" s="414"/>
      <c r="M12" s="4"/>
      <c r="N12" s="4"/>
      <c r="O12" s="4"/>
      <c r="P12" s="380"/>
      <c r="Q12" s="387"/>
      <c r="R12" s="387"/>
      <c r="S12" s="388"/>
      <c r="T12" s="4"/>
      <c r="U12" s="387"/>
      <c r="V12" s="4"/>
      <c r="W12" s="4"/>
      <c r="X12" s="4"/>
    </row>
    <row r="13" spans="1:24" x14ac:dyDescent="0.2">
      <c r="A13" s="571"/>
      <c r="B13" s="384" t="s">
        <v>740</v>
      </c>
      <c r="C13" s="385">
        <v>46334279</v>
      </c>
      <c r="D13" s="287"/>
      <c r="E13" s="287"/>
      <c r="F13" s="385">
        <v>63191858</v>
      </c>
      <c r="G13" s="385">
        <v>10315799</v>
      </c>
      <c r="H13" s="287"/>
      <c r="I13" s="385">
        <f t="shared" si="0"/>
        <v>119841936</v>
      </c>
      <c r="J13" s="287"/>
      <c r="K13" s="385">
        <v>119841936</v>
      </c>
      <c r="L13" s="414"/>
      <c r="M13" s="4"/>
      <c r="N13" s="4"/>
      <c r="O13" s="4"/>
      <c r="P13" s="380"/>
      <c r="Q13" s="387"/>
      <c r="R13" s="387"/>
      <c r="S13" s="388"/>
      <c r="T13" s="4"/>
      <c r="U13" s="387"/>
      <c r="V13" s="4"/>
      <c r="W13" s="4"/>
      <c r="X13" s="4"/>
    </row>
    <row r="14" spans="1:24" x14ac:dyDescent="0.2">
      <c r="A14" s="571"/>
      <c r="B14" s="384" t="s">
        <v>741</v>
      </c>
      <c r="C14" s="385">
        <v>28762909</v>
      </c>
      <c r="D14" s="287"/>
      <c r="E14" s="287"/>
      <c r="F14" s="385">
        <v>64243148</v>
      </c>
      <c r="G14" s="385">
        <v>9755680</v>
      </c>
      <c r="H14" s="385">
        <v>2.4</v>
      </c>
      <c r="I14" s="385">
        <f t="shared" si="0"/>
        <v>102761737</v>
      </c>
      <c r="J14" s="287"/>
      <c r="K14" s="385">
        <v>102761737</v>
      </c>
      <c r="L14" s="414"/>
      <c r="M14" s="4"/>
      <c r="N14" s="4"/>
      <c r="O14" s="4"/>
      <c r="P14" s="380"/>
      <c r="Q14" s="387"/>
      <c r="R14" s="387"/>
      <c r="S14" s="388"/>
      <c r="T14" s="4"/>
      <c r="U14" s="387"/>
      <c r="V14" s="4"/>
      <c r="W14" s="4"/>
      <c r="X14" s="4"/>
    </row>
    <row r="15" spans="1:24" x14ac:dyDescent="0.2">
      <c r="A15" s="571"/>
      <c r="B15" s="384" t="s">
        <v>742</v>
      </c>
      <c r="C15" s="385">
        <v>12339360</v>
      </c>
      <c r="D15" s="287"/>
      <c r="E15" s="287"/>
      <c r="F15" s="385">
        <v>81041242</v>
      </c>
      <c r="G15" s="385">
        <v>7520752</v>
      </c>
      <c r="H15" s="385">
        <v>15059811</v>
      </c>
      <c r="I15" s="385">
        <f t="shared" si="0"/>
        <v>100901354</v>
      </c>
      <c r="J15" s="287"/>
      <c r="K15" s="385">
        <v>100901354</v>
      </c>
      <c r="L15" s="414"/>
      <c r="M15" s="4"/>
      <c r="N15" s="4"/>
      <c r="O15" s="4"/>
      <c r="P15" s="380"/>
      <c r="Q15" s="387"/>
      <c r="R15" s="387"/>
      <c r="S15" s="388"/>
      <c r="T15" s="4"/>
      <c r="U15" s="387"/>
      <c r="V15" s="4"/>
      <c r="W15" s="4"/>
      <c r="X15" s="4"/>
    </row>
    <row r="16" spans="1:24" x14ac:dyDescent="0.2">
      <c r="A16" s="571"/>
      <c r="B16" s="384" t="s">
        <v>743</v>
      </c>
      <c r="C16" s="385">
        <v>14078934</v>
      </c>
      <c r="D16" s="287"/>
      <c r="E16" s="287"/>
      <c r="F16" s="385">
        <v>78283599</v>
      </c>
      <c r="G16" s="385">
        <v>8223231</v>
      </c>
      <c r="H16" s="385">
        <v>11925271</v>
      </c>
      <c r="I16" s="385">
        <f t="shared" si="0"/>
        <v>100585764</v>
      </c>
      <c r="J16" s="287"/>
      <c r="K16" s="385">
        <v>100585764</v>
      </c>
      <c r="L16" s="414"/>
      <c r="M16" s="4"/>
      <c r="N16" s="4"/>
      <c r="O16" s="4"/>
      <c r="P16" s="380"/>
      <c r="Q16" s="387"/>
      <c r="R16" s="387"/>
      <c r="S16" s="388"/>
      <c r="T16" s="4"/>
      <c r="U16" s="387"/>
      <c r="V16" s="4"/>
      <c r="W16" s="4"/>
      <c r="X16" s="4"/>
    </row>
    <row r="17" spans="1:24" x14ac:dyDescent="0.2">
      <c r="A17" s="571"/>
      <c r="B17" s="384" t="s">
        <v>744</v>
      </c>
      <c r="C17" s="385">
        <v>15361517</v>
      </c>
      <c r="D17" s="287"/>
      <c r="E17" s="287"/>
      <c r="F17" s="385">
        <v>80761310</v>
      </c>
      <c r="G17" s="385">
        <v>8856241</v>
      </c>
      <c r="H17" s="385">
        <v>11725474</v>
      </c>
      <c r="I17" s="385">
        <f t="shared" si="0"/>
        <v>104979068</v>
      </c>
      <c r="J17" s="287"/>
      <c r="K17" s="385">
        <v>104979068</v>
      </c>
      <c r="L17" s="414"/>
      <c r="M17" s="4"/>
      <c r="N17" s="4"/>
      <c r="O17" s="4"/>
      <c r="P17" s="380"/>
      <c r="Q17" s="387"/>
      <c r="R17" s="387"/>
      <c r="S17" s="388"/>
      <c r="T17" s="4"/>
      <c r="U17" s="387"/>
      <c r="V17" s="4"/>
      <c r="W17" s="4"/>
      <c r="X17" s="4"/>
    </row>
    <row r="18" spans="1:24" x14ac:dyDescent="0.2">
      <c r="A18" s="571"/>
      <c r="B18" s="384" t="s">
        <v>745</v>
      </c>
      <c r="C18" s="385">
        <v>10608974</v>
      </c>
      <c r="D18" s="287"/>
      <c r="E18" s="287"/>
      <c r="F18" s="385">
        <v>36868817</v>
      </c>
      <c r="G18" s="385">
        <v>36588405</v>
      </c>
      <c r="H18" s="385">
        <v>11675164</v>
      </c>
      <c r="I18" s="385">
        <f>(C18+F18+G18+H18)</f>
        <v>95741360</v>
      </c>
      <c r="J18" s="385">
        <v>558899</v>
      </c>
      <c r="K18" s="385">
        <f>(I18+J18)</f>
        <v>96300259</v>
      </c>
      <c r="L18" s="414"/>
      <c r="M18" s="4"/>
      <c r="N18" s="4"/>
      <c r="O18" s="4"/>
      <c r="P18" s="380"/>
      <c r="Q18" s="387"/>
      <c r="R18" s="387"/>
      <c r="S18" s="388"/>
      <c r="T18" s="4"/>
      <c r="U18" s="387"/>
      <c r="V18" s="4"/>
      <c r="W18" s="4"/>
      <c r="X18" s="4"/>
    </row>
    <row r="19" spans="1:24" x14ac:dyDescent="0.2">
      <c r="A19" s="571"/>
      <c r="B19" s="1"/>
      <c r="C19" s="2"/>
      <c r="D19" s="2"/>
      <c r="E19" s="2"/>
      <c r="F19" s="2"/>
      <c r="G19" s="2"/>
      <c r="H19" s="2"/>
      <c r="I19" s="2"/>
      <c r="J19" s="2"/>
      <c r="K19" s="2"/>
      <c r="L19" s="3"/>
      <c r="M19" s="4"/>
      <c r="N19" s="4"/>
      <c r="O19" s="4"/>
      <c r="P19" s="380"/>
      <c r="Q19" s="387"/>
      <c r="R19" s="387"/>
      <c r="S19" s="388"/>
      <c r="T19" s="4"/>
      <c r="U19" s="387"/>
      <c r="V19" s="4"/>
      <c r="W19" s="4"/>
      <c r="X19" s="4"/>
    </row>
    <row r="20" spans="1:24" x14ac:dyDescent="0.2">
      <c r="A20" s="571"/>
      <c r="B20" s="384" t="s">
        <v>746</v>
      </c>
      <c r="C20" s="397" t="s">
        <v>747</v>
      </c>
      <c r="D20" s="2"/>
      <c r="E20" s="2"/>
      <c r="F20" s="2"/>
      <c r="G20" s="2"/>
      <c r="H20" s="397"/>
      <c r="I20" s="397" t="s">
        <v>92</v>
      </c>
      <c r="J20" s="2"/>
      <c r="K20" s="2"/>
      <c r="L20" s="3"/>
      <c r="M20" s="4"/>
      <c r="N20" s="4"/>
      <c r="O20" s="4"/>
      <c r="P20" s="4"/>
      <c r="Q20" s="387"/>
      <c r="R20" s="387"/>
      <c r="S20" s="388"/>
      <c r="T20" s="4"/>
      <c r="U20" s="387"/>
      <c r="V20" s="4"/>
      <c r="W20" s="4"/>
      <c r="X20" s="4"/>
    </row>
    <row r="21" spans="1:24" x14ac:dyDescent="0.2">
      <c r="A21" s="571"/>
      <c r="B21" s="1"/>
      <c r="C21" s="397" t="s">
        <v>748</v>
      </c>
      <c r="D21" s="2"/>
      <c r="E21" s="2"/>
      <c r="F21" s="2"/>
      <c r="G21" s="2"/>
      <c r="H21" s="2"/>
      <c r="I21" s="397" t="s">
        <v>749</v>
      </c>
      <c r="J21" s="2"/>
      <c r="K21" s="2"/>
      <c r="L21" s="3"/>
      <c r="M21" s="4"/>
      <c r="N21" s="4"/>
      <c r="O21" s="4"/>
      <c r="P21" s="4"/>
      <c r="Q21" s="4"/>
      <c r="R21" s="4"/>
      <c r="S21" s="4"/>
      <c r="T21" s="4"/>
      <c r="U21" s="4"/>
      <c r="V21" s="4"/>
      <c r="W21" s="4"/>
      <c r="X21" s="4"/>
    </row>
    <row r="22" spans="1:24" x14ac:dyDescent="0.2">
      <c r="A22" s="571"/>
      <c r="B22" s="1"/>
      <c r="C22" s="397" t="s">
        <v>750</v>
      </c>
      <c r="D22" s="2"/>
      <c r="E22" s="2"/>
      <c r="F22" s="2"/>
      <c r="G22" s="2"/>
      <c r="H22" s="2"/>
      <c r="I22" s="397" t="s">
        <v>751</v>
      </c>
      <c r="J22" s="2"/>
      <c r="K22" s="2"/>
      <c r="L22" s="3"/>
      <c r="M22" s="4"/>
      <c r="N22" s="4"/>
      <c r="O22" s="4"/>
      <c r="P22" s="4"/>
      <c r="Q22" s="4"/>
      <c r="R22" s="4"/>
      <c r="S22" s="4"/>
      <c r="T22" s="4"/>
      <c r="U22" s="4"/>
      <c r="V22" s="4"/>
      <c r="W22" s="4"/>
      <c r="X22" s="4"/>
    </row>
    <row r="23" spans="1:24" x14ac:dyDescent="0.2">
      <c r="A23" s="571"/>
      <c r="B23" s="1"/>
      <c r="C23" s="397" t="s">
        <v>752</v>
      </c>
      <c r="D23" s="2"/>
      <c r="E23" s="2"/>
      <c r="F23" s="2"/>
      <c r="G23" s="2"/>
      <c r="H23" s="2"/>
      <c r="I23" s="397" t="s">
        <v>753</v>
      </c>
      <c r="J23" s="2"/>
      <c r="K23" s="2"/>
      <c r="L23" s="3"/>
      <c r="M23" s="4"/>
      <c r="N23" s="4"/>
      <c r="O23" s="4"/>
      <c r="P23" s="4"/>
      <c r="Q23" s="4"/>
      <c r="R23" s="4"/>
      <c r="S23" s="4"/>
      <c r="T23" s="4"/>
      <c r="U23" s="4"/>
      <c r="V23" s="4"/>
      <c r="W23" s="4"/>
      <c r="X23" s="4"/>
    </row>
    <row r="24" spans="1:24" x14ac:dyDescent="0.2">
      <c r="A24" s="571"/>
      <c r="B24" s="1"/>
      <c r="C24" s="2"/>
      <c r="D24" s="2"/>
      <c r="E24" s="2"/>
      <c r="F24" s="2"/>
      <c r="G24" s="2"/>
      <c r="H24" s="2"/>
      <c r="I24" s="2"/>
      <c r="J24" s="2"/>
      <c r="K24" s="2"/>
      <c r="L24" s="3"/>
      <c r="M24" s="4"/>
      <c r="N24" s="4"/>
      <c r="O24" s="4"/>
      <c r="P24" s="4"/>
      <c r="Q24" s="4"/>
      <c r="R24" s="4"/>
      <c r="S24" s="4"/>
      <c r="T24" s="4"/>
      <c r="U24" s="4"/>
      <c r="V24" s="4"/>
      <c r="W24" s="4"/>
      <c r="X24" s="4"/>
    </row>
    <row r="25" spans="1:24" x14ac:dyDescent="0.2">
      <c r="A25" s="571"/>
      <c r="B25" s="415" t="s">
        <v>694</v>
      </c>
      <c r="C25" s="2"/>
      <c r="D25" s="2"/>
      <c r="E25" s="2"/>
      <c r="F25" s="2"/>
      <c r="G25" s="2"/>
      <c r="H25" s="2"/>
      <c r="I25" s="2"/>
      <c r="J25" s="2"/>
      <c r="K25" s="2"/>
      <c r="L25" s="3"/>
      <c r="M25" s="4"/>
      <c r="N25" s="4"/>
      <c r="O25" s="4"/>
      <c r="P25" s="4"/>
      <c r="Q25" s="4"/>
      <c r="R25" s="4"/>
      <c r="S25" s="4"/>
      <c r="T25" s="4"/>
      <c r="U25" s="4"/>
      <c r="V25" s="4"/>
      <c r="W25" s="4"/>
      <c r="X25" s="4"/>
    </row>
    <row r="26" spans="1:24" x14ac:dyDescent="0.2">
      <c r="A26" s="571"/>
      <c r="B26" s="416"/>
      <c r="C26" s="399" t="s">
        <v>695</v>
      </c>
      <c r="D26" s="2"/>
      <c r="E26" s="2"/>
      <c r="F26" s="417"/>
      <c r="G26" s="399" t="s">
        <v>754</v>
      </c>
      <c r="H26" s="2"/>
      <c r="I26" s="418"/>
      <c r="J26" s="419" t="s">
        <v>755</v>
      </c>
      <c r="K26" s="420" t="s">
        <v>12</v>
      </c>
      <c r="L26" s="421" t="s">
        <v>756</v>
      </c>
      <c r="M26" s="4"/>
      <c r="N26" s="4"/>
      <c r="O26" s="4"/>
      <c r="P26" s="4"/>
      <c r="Q26" s="4"/>
      <c r="R26" s="4"/>
      <c r="S26" s="4"/>
      <c r="T26" s="4"/>
      <c r="U26" s="4"/>
      <c r="V26" s="4"/>
      <c r="W26" s="4"/>
      <c r="X26" s="4"/>
    </row>
    <row r="27" spans="1:24" x14ac:dyDescent="0.2">
      <c r="A27" s="571"/>
      <c r="B27" s="359"/>
      <c r="C27" s="422" t="s">
        <v>757</v>
      </c>
      <c r="D27" s="423" t="s">
        <v>758</v>
      </c>
      <c r="E27" s="423" t="s">
        <v>759</v>
      </c>
      <c r="F27" s="424" t="s">
        <v>646</v>
      </c>
      <c r="G27" s="423" t="s">
        <v>757</v>
      </c>
      <c r="H27" s="423" t="s">
        <v>698</v>
      </c>
      <c r="I27" s="425" t="s">
        <v>646</v>
      </c>
      <c r="J27" s="426" t="s">
        <v>760</v>
      </c>
      <c r="K27" s="427"/>
      <c r="L27" s="424" t="s">
        <v>700</v>
      </c>
      <c r="M27" s="4"/>
      <c r="N27" s="4"/>
      <c r="O27" s="4"/>
      <c r="P27" s="4"/>
      <c r="Q27" s="4"/>
      <c r="R27" s="4"/>
      <c r="S27" s="4"/>
      <c r="T27" s="4"/>
      <c r="U27" s="4"/>
      <c r="V27" s="4"/>
      <c r="W27" s="4"/>
      <c r="X27" s="4"/>
    </row>
    <row r="28" spans="1:24" x14ac:dyDescent="0.2">
      <c r="A28" s="571"/>
      <c r="B28" s="428" t="s">
        <v>761</v>
      </c>
      <c r="C28" s="385">
        <v>8266835</v>
      </c>
      <c r="D28" s="385">
        <v>2340145</v>
      </c>
      <c r="E28" s="385">
        <v>1092314</v>
      </c>
      <c r="F28" s="429">
        <f t="shared" ref="F28:F38" si="1">SUM(C28:E28)</f>
        <v>11699294</v>
      </c>
      <c r="G28" s="385">
        <v>67331793</v>
      </c>
      <c r="H28" s="385">
        <v>14428608</v>
      </c>
      <c r="I28" s="430">
        <f t="shared" ref="I28:I38" si="2">(G28+H28)</f>
        <v>81760401</v>
      </c>
      <c r="J28" s="431">
        <f t="shared" ref="J28:J38" si="3">(I28+F28)</f>
        <v>93459695</v>
      </c>
      <c r="K28" s="432">
        <v>660459</v>
      </c>
      <c r="L28" s="429">
        <f t="shared" ref="L28:L38" si="4">(J28+K28)</f>
        <v>94120154</v>
      </c>
      <c r="M28" s="4"/>
      <c r="N28" s="4"/>
      <c r="O28" s="4"/>
      <c r="P28" s="4"/>
      <c r="Q28" s="4"/>
      <c r="R28" s="4"/>
      <c r="S28" s="4"/>
      <c r="T28" s="4"/>
      <c r="U28" s="4"/>
      <c r="V28" s="4"/>
      <c r="W28" s="4"/>
      <c r="X28" s="4"/>
    </row>
    <row r="29" spans="1:24" x14ac:dyDescent="0.2">
      <c r="A29" s="571"/>
      <c r="B29" s="433" t="s">
        <v>762</v>
      </c>
      <c r="C29" s="287">
        <v>10260426</v>
      </c>
      <c r="D29" s="287">
        <v>3917022</v>
      </c>
      <c r="E29" s="287">
        <v>2800496</v>
      </c>
      <c r="F29" s="429">
        <f t="shared" si="1"/>
        <v>16977944</v>
      </c>
      <c r="G29" s="287">
        <v>71756325</v>
      </c>
      <c r="H29" s="287">
        <v>16757840</v>
      </c>
      <c r="I29" s="430">
        <f t="shared" si="2"/>
        <v>88514165</v>
      </c>
      <c r="J29" s="431">
        <f t="shared" si="3"/>
        <v>105492109</v>
      </c>
      <c r="K29" s="434">
        <v>689508</v>
      </c>
      <c r="L29" s="429">
        <f t="shared" si="4"/>
        <v>106181617</v>
      </c>
      <c r="M29" s="4"/>
      <c r="N29" s="4"/>
      <c r="O29" s="4"/>
      <c r="P29" s="4"/>
      <c r="Q29" s="4"/>
      <c r="R29" s="4"/>
      <c r="S29" s="4"/>
      <c r="T29" s="4"/>
      <c r="U29" s="4"/>
      <c r="V29" s="4"/>
      <c r="W29" s="4"/>
      <c r="X29" s="4"/>
    </row>
    <row r="30" spans="1:24" x14ac:dyDescent="0.2">
      <c r="A30" s="571"/>
      <c r="B30" s="435" t="s">
        <v>763</v>
      </c>
      <c r="C30" s="287">
        <v>11451148</v>
      </c>
      <c r="D30" s="287">
        <v>4259245</v>
      </c>
      <c r="E30" s="287">
        <v>3087943</v>
      </c>
      <c r="F30" s="429">
        <f t="shared" si="1"/>
        <v>18798336</v>
      </c>
      <c r="G30" s="287">
        <v>77536126</v>
      </c>
      <c r="H30" s="287">
        <v>18003354</v>
      </c>
      <c r="I30" s="430">
        <f t="shared" si="2"/>
        <v>95539480</v>
      </c>
      <c r="J30" s="431">
        <f t="shared" si="3"/>
        <v>114337816</v>
      </c>
      <c r="K30" s="434">
        <v>704227</v>
      </c>
      <c r="L30" s="429">
        <f t="shared" si="4"/>
        <v>115042043</v>
      </c>
      <c r="M30" s="4"/>
      <c r="N30" s="4"/>
      <c r="O30" s="4"/>
      <c r="P30" s="4"/>
      <c r="Q30" s="4"/>
      <c r="R30" s="4"/>
      <c r="S30" s="4"/>
      <c r="T30" s="4"/>
      <c r="U30" s="4"/>
      <c r="V30" s="4"/>
      <c r="W30" s="4"/>
      <c r="X30" s="4"/>
    </row>
    <row r="31" spans="1:24" x14ac:dyDescent="0.2">
      <c r="A31" s="571"/>
      <c r="B31" s="433" t="s">
        <v>764</v>
      </c>
      <c r="C31" s="287">
        <v>13491364</v>
      </c>
      <c r="D31" s="287">
        <v>4695314</v>
      </c>
      <c r="E31" s="287">
        <v>2072</v>
      </c>
      <c r="F31" s="429">
        <f t="shared" si="1"/>
        <v>18188750</v>
      </c>
      <c r="G31" s="287">
        <v>82400588</v>
      </c>
      <c r="H31" s="287">
        <v>17457008</v>
      </c>
      <c r="I31" s="430">
        <f t="shared" si="2"/>
        <v>99857596</v>
      </c>
      <c r="J31" s="431">
        <f t="shared" si="3"/>
        <v>118046346</v>
      </c>
      <c r="K31" s="434">
        <v>674331</v>
      </c>
      <c r="L31" s="429">
        <f t="shared" si="4"/>
        <v>118720677</v>
      </c>
      <c r="M31" s="4"/>
      <c r="N31" s="4"/>
      <c r="O31" s="4"/>
      <c r="P31" s="4"/>
      <c r="Q31" s="4"/>
      <c r="R31" s="4"/>
      <c r="S31" s="4"/>
      <c r="T31" s="4"/>
      <c r="U31" s="4"/>
      <c r="V31" s="4"/>
      <c r="W31" s="4"/>
      <c r="X31" s="4"/>
    </row>
    <row r="32" spans="1:24" x14ac:dyDescent="0.2">
      <c r="A32" s="571"/>
      <c r="B32" s="433" t="s">
        <v>765</v>
      </c>
      <c r="C32" s="287">
        <v>14212731</v>
      </c>
      <c r="D32" s="287">
        <v>5488957</v>
      </c>
      <c r="E32" s="287">
        <v>52</v>
      </c>
      <c r="F32" s="429">
        <f t="shared" si="1"/>
        <v>19701740</v>
      </c>
      <c r="G32" s="287">
        <v>85604215</v>
      </c>
      <c r="H32" s="287">
        <v>18898907</v>
      </c>
      <c r="I32" s="430">
        <f t="shared" si="2"/>
        <v>104503122</v>
      </c>
      <c r="J32" s="431">
        <f t="shared" si="3"/>
        <v>124204862</v>
      </c>
      <c r="K32" s="434">
        <v>683420</v>
      </c>
      <c r="L32" s="429">
        <f t="shared" si="4"/>
        <v>124888282</v>
      </c>
      <c r="M32" s="4"/>
      <c r="N32" s="4"/>
      <c r="O32" s="4"/>
      <c r="P32" s="4"/>
      <c r="Q32" s="4"/>
      <c r="R32" s="4"/>
      <c r="S32" s="4"/>
      <c r="T32" s="4"/>
      <c r="U32" s="4"/>
      <c r="V32" s="4"/>
      <c r="W32" s="4"/>
      <c r="X32" s="4"/>
    </row>
    <row r="33" spans="1:24" x14ac:dyDescent="0.2">
      <c r="A33" s="571"/>
      <c r="B33" s="433" t="s">
        <v>766</v>
      </c>
      <c r="C33" s="287">
        <v>14709601</v>
      </c>
      <c r="D33" s="287">
        <v>3082843</v>
      </c>
      <c r="E33" s="287">
        <v>14</v>
      </c>
      <c r="F33" s="429">
        <f t="shared" si="1"/>
        <v>17792458</v>
      </c>
      <c r="G33" s="287">
        <v>85965797</v>
      </c>
      <c r="H33" s="287">
        <v>19676007</v>
      </c>
      <c r="I33" s="430">
        <f t="shared" si="2"/>
        <v>105641804</v>
      </c>
      <c r="J33" s="431">
        <f t="shared" si="3"/>
        <v>123434262</v>
      </c>
      <c r="K33" s="434">
        <v>665301</v>
      </c>
      <c r="L33" s="429">
        <f t="shared" si="4"/>
        <v>124099563</v>
      </c>
      <c r="M33" s="4"/>
      <c r="N33" s="4"/>
      <c r="O33" s="4"/>
      <c r="P33" s="4"/>
      <c r="Q33" s="4"/>
      <c r="R33" s="4"/>
      <c r="S33" s="4"/>
      <c r="T33" s="4"/>
      <c r="U33" s="4"/>
      <c r="V33" s="4"/>
      <c r="W33" s="4"/>
      <c r="X33" s="4"/>
    </row>
    <row r="34" spans="1:24" x14ac:dyDescent="0.2">
      <c r="A34" s="571"/>
      <c r="B34" s="433" t="s">
        <v>767</v>
      </c>
      <c r="C34" s="287">
        <v>14087393</v>
      </c>
      <c r="D34" s="287">
        <v>3945591</v>
      </c>
      <c r="E34" s="287">
        <v>17</v>
      </c>
      <c r="F34" s="429">
        <f t="shared" si="1"/>
        <v>18033001</v>
      </c>
      <c r="G34" s="287">
        <v>86389807</v>
      </c>
      <c r="H34" s="287">
        <v>20060505</v>
      </c>
      <c r="I34" s="430">
        <f t="shared" si="2"/>
        <v>106450312</v>
      </c>
      <c r="J34" s="431">
        <f t="shared" si="3"/>
        <v>124483313</v>
      </c>
      <c r="K34" s="434">
        <v>628496</v>
      </c>
      <c r="L34" s="429">
        <f t="shared" si="4"/>
        <v>125111809</v>
      </c>
      <c r="M34" s="4"/>
      <c r="N34" s="4"/>
      <c r="O34" s="4"/>
      <c r="P34" s="4"/>
      <c r="Q34" s="4"/>
      <c r="R34" s="4"/>
      <c r="S34" s="4"/>
      <c r="T34" s="4"/>
      <c r="U34" s="4"/>
      <c r="V34" s="4"/>
      <c r="W34" s="4"/>
      <c r="X34" s="4"/>
    </row>
    <row r="35" spans="1:24" x14ac:dyDescent="0.2">
      <c r="A35" s="571"/>
      <c r="B35" s="433" t="s">
        <v>768</v>
      </c>
      <c r="C35" s="287">
        <v>15153975</v>
      </c>
      <c r="D35" s="287">
        <v>4111091</v>
      </c>
      <c r="E35" s="287"/>
      <c r="F35" s="429">
        <f t="shared" si="1"/>
        <v>19265066</v>
      </c>
      <c r="G35" s="287">
        <v>88475327</v>
      </c>
      <c r="H35" s="287">
        <v>20608073</v>
      </c>
      <c r="I35" s="430">
        <f t="shared" si="2"/>
        <v>109083400</v>
      </c>
      <c r="J35" s="431">
        <f t="shared" si="3"/>
        <v>128348466</v>
      </c>
      <c r="K35" s="434">
        <v>572753</v>
      </c>
      <c r="L35" s="429">
        <f t="shared" si="4"/>
        <v>128921219</v>
      </c>
      <c r="M35" s="4"/>
      <c r="N35" s="4"/>
      <c r="O35" s="4"/>
      <c r="P35" s="4"/>
      <c r="Q35" s="4"/>
      <c r="R35" s="4"/>
      <c r="S35" s="4"/>
      <c r="T35" s="4"/>
      <c r="U35" s="4"/>
      <c r="V35" s="4"/>
      <c r="W35" s="4"/>
      <c r="X35" s="4"/>
    </row>
    <row r="36" spans="1:24" x14ac:dyDescent="0.2">
      <c r="A36" s="571"/>
      <c r="B36" s="359" t="s">
        <v>769</v>
      </c>
      <c r="C36" s="287">
        <v>16296703</v>
      </c>
      <c r="D36" s="287">
        <v>3928760</v>
      </c>
      <c r="E36" s="287"/>
      <c r="F36" s="429">
        <f t="shared" si="1"/>
        <v>20225463</v>
      </c>
      <c r="G36" s="287">
        <v>94281872</v>
      </c>
      <c r="H36" s="287">
        <v>23078282</v>
      </c>
      <c r="I36" s="429">
        <f t="shared" si="2"/>
        <v>117360154</v>
      </c>
      <c r="J36" s="429">
        <f t="shared" si="3"/>
        <v>137585617</v>
      </c>
      <c r="K36" s="414">
        <v>496306</v>
      </c>
      <c r="L36" s="429">
        <f t="shared" si="4"/>
        <v>138081923</v>
      </c>
      <c r="M36" s="2"/>
      <c r="N36" s="2"/>
      <c r="O36" s="2"/>
      <c r="P36" s="4"/>
      <c r="Q36" s="4"/>
      <c r="R36" s="4"/>
      <c r="S36" s="4"/>
      <c r="T36" s="4"/>
      <c r="U36" s="4"/>
      <c r="V36" s="4"/>
      <c r="W36" s="4"/>
      <c r="X36" s="4"/>
    </row>
    <row r="37" spans="1:24" x14ac:dyDescent="0.2">
      <c r="A37" s="571"/>
      <c r="B37" s="359" t="s">
        <v>770</v>
      </c>
      <c r="C37" s="287">
        <v>18526141</v>
      </c>
      <c r="D37" s="287">
        <v>4340364</v>
      </c>
      <c r="E37" s="287"/>
      <c r="F37" s="429">
        <f t="shared" si="1"/>
        <v>22866505</v>
      </c>
      <c r="G37" s="287">
        <v>99285160</v>
      </c>
      <c r="H37" s="287">
        <v>25420114</v>
      </c>
      <c r="I37" s="429">
        <f t="shared" si="2"/>
        <v>124705274</v>
      </c>
      <c r="J37" s="429">
        <f t="shared" si="3"/>
        <v>147571779</v>
      </c>
      <c r="K37" s="414">
        <v>478999</v>
      </c>
      <c r="L37" s="431">
        <f t="shared" si="4"/>
        <v>148050778</v>
      </c>
      <c r="M37" s="4"/>
      <c r="N37" s="4"/>
      <c r="O37" s="4"/>
      <c r="P37" s="4"/>
      <c r="Q37" s="4"/>
      <c r="R37" s="4"/>
      <c r="S37" s="4"/>
      <c r="T37" s="4"/>
      <c r="U37" s="4"/>
      <c r="V37" s="4"/>
      <c r="W37" s="4"/>
      <c r="X37" s="4"/>
    </row>
    <row r="38" spans="1:24" x14ac:dyDescent="0.2">
      <c r="A38" s="571"/>
      <c r="B38" s="174" t="s">
        <v>771</v>
      </c>
      <c r="C38" s="436">
        <v>19292104</v>
      </c>
      <c r="D38" s="437">
        <v>4813038</v>
      </c>
      <c r="E38" s="437"/>
      <c r="F38" s="438">
        <f t="shared" si="1"/>
        <v>24105142</v>
      </c>
      <c r="G38" s="436">
        <v>102018211</v>
      </c>
      <c r="H38" s="437">
        <v>28406603</v>
      </c>
      <c r="I38" s="438">
        <f t="shared" si="2"/>
        <v>130424814</v>
      </c>
      <c r="J38" s="438">
        <f t="shared" si="3"/>
        <v>154529956</v>
      </c>
      <c r="K38" s="437">
        <v>448283</v>
      </c>
      <c r="L38" s="439">
        <f t="shared" si="4"/>
        <v>154978239</v>
      </c>
      <c r="M38" s="4"/>
      <c r="N38" s="4"/>
      <c r="O38" s="4"/>
      <c r="P38" s="4"/>
      <c r="Q38" s="4"/>
      <c r="R38" s="4"/>
      <c r="S38" s="4"/>
      <c r="T38" s="4"/>
      <c r="U38" s="4"/>
      <c r="V38" s="4"/>
      <c r="W38" s="4"/>
      <c r="X38" s="4"/>
    </row>
    <row r="39" spans="1:24" x14ac:dyDescent="0.2">
      <c r="A39" s="571"/>
      <c r="C39" s="440"/>
      <c r="D39" s="79"/>
      <c r="E39" s="79"/>
      <c r="F39" s="440"/>
      <c r="G39" s="79"/>
      <c r="H39" s="79"/>
      <c r="I39" s="440"/>
      <c r="J39" s="79"/>
      <c r="K39" s="440"/>
      <c r="L39" s="79"/>
      <c r="M39" s="395"/>
    </row>
    <row r="40" spans="1:24" x14ac:dyDescent="0.2">
      <c r="A40" s="571"/>
      <c r="B40" s="397"/>
      <c r="C40" s="393"/>
      <c r="D40" s="2"/>
      <c r="E40" s="2"/>
      <c r="F40" s="393"/>
      <c r="G40" s="2"/>
      <c r="H40" s="2"/>
      <c r="I40" s="393"/>
      <c r="J40" s="441" t="s">
        <v>731</v>
      </c>
      <c r="L40" s="2"/>
      <c r="M40" s="395"/>
    </row>
    <row r="41" spans="1:24" x14ac:dyDescent="0.2">
      <c r="A41" s="396"/>
      <c r="B41" s="397"/>
      <c r="C41" s="395"/>
    </row>
    <row r="42" spans="1:24" x14ac:dyDescent="0.2">
      <c r="A42" s="396"/>
      <c r="B42" s="397"/>
      <c r="C42" s="395"/>
    </row>
  </sheetData>
  <mergeCells count="1">
    <mergeCell ref="A1:A40"/>
  </mergeCells>
  <printOptions verticalCentered="1"/>
  <pageMargins left="0.39370078740157483" right="0.74803149606299213" top="0.74803149606299213" bottom="0.74803149606299213" header="0.39370078740157483" footer="0.39370078740157483"/>
  <pageSetup paperSize="9" scale="98"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V46"/>
  <sheetViews>
    <sheetView workbookViewId="0">
      <selection activeCell="I11" sqref="I11"/>
    </sheetView>
  </sheetViews>
  <sheetFormatPr defaultRowHeight="12.75" x14ac:dyDescent="0.2"/>
  <cols>
    <col min="1" max="1" width="10.5703125" style="267" customWidth="1"/>
    <col min="2" max="2" width="9.140625" style="267"/>
    <col min="3" max="3" width="9.42578125" style="267" customWidth="1"/>
    <col min="4" max="5" width="10.85546875" style="267" bestFit="1" customWidth="1"/>
    <col min="6" max="6" width="9.7109375" style="267" customWidth="1"/>
    <col min="7" max="7" width="14.28515625" style="267" customWidth="1"/>
    <col min="8" max="9" width="10.7109375" style="267" customWidth="1"/>
    <col min="10" max="10" width="11.140625" style="267" customWidth="1"/>
    <col min="11" max="11" width="10.7109375" style="267" customWidth="1"/>
    <col min="12" max="12" width="13.28515625" style="267" customWidth="1"/>
    <col min="13" max="16384" width="9.140625" style="267"/>
  </cols>
  <sheetData>
    <row r="1" spans="1:22" ht="12.75" customHeight="1" x14ac:dyDescent="0.2">
      <c r="A1" s="571">
        <v>27</v>
      </c>
      <c r="B1" s="377" t="s">
        <v>693</v>
      </c>
      <c r="C1" s="2"/>
      <c r="D1" s="2"/>
      <c r="E1" s="2"/>
      <c r="F1" s="2"/>
      <c r="G1" s="2"/>
      <c r="H1" s="2"/>
      <c r="I1" s="2"/>
      <c r="J1" s="2"/>
      <c r="K1" s="2"/>
      <c r="L1" s="2"/>
      <c r="M1" s="4"/>
      <c r="N1" s="4"/>
      <c r="O1" s="4"/>
      <c r="P1" s="4"/>
      <c r="Q1" s="4"/>
      <c r="R1" s="4"/>
      <c r="S1" s="4"/>
      <c r="T1" s="4"/>
      <c r="U1" s="4"/>
      <c r="V1" s="4"/>
    </row>
    <row r="2" spans="1:22" ht="12.75" customHeight="1" x14ac:dyDescent="0.2">
      <c r="A2" s="571"/>
      <c r="B2" s="377"/>
      <c r="C2" s="2"/>
      <c r="D2" s="2"/>
      <c r="E2" s="2"/>
      <c r="F2" s="2"/>
      <c r="G2" s="2"/>
      <c r="H2" s="2"/>
      <c r="I2" s="2"/>
      <c r="J2" s="2"/>
      <c r="K2" s="2"/>
      <c r="L2" s="2"/>
      <c r="M2" s="4"/>
      <c r="N2" s="4"/>
      <c r="O2" s="4"/>
      <c r="P2" s="4"/>
      <c r="Q2" s="4"/>
      <c r="R2" s="4"/>
      <c r="S2" s="4"/>
      <c r="T2" s="4"/>
      <c r="U2" s="4"/>
      <c r="V2" s="4"/>
    </row>
    <row r="3" spans="1:22" ht="12.75" customHeight="1" x14ac:dyDescent="0.2">
      <c r="A3" s="571"/>
      <c r="B3" s="378" t="s">
        <v>694</v>
      </c>
      <c r="C3" s="79"/>
      <c r="D3" s="79"/>
      <c r="E3" s="79"/>
      <c r="F3" s="79"/>
      <c r="G3" s="79"/>
      <c r="H3" s="79"/>
      <c r="I3" s="79"/>
      <c r="J3" s="79"/>
      <c r="K3" s="79"/>
      <c r="L3" s="81"/>
      <c r="M3" s="4"/>
      <c r="N3" s="4"/>
      <c r="O3" s="4"/>
      <c r="P3" s="4"/>
      <c r="Q3" s="4"/>
      <c r="R3" s="4"/>
      <c r="S3" s="4"/>
      <c r="T3" s="4"/>
      <c r="U3" s="4"/>
      <c r="V3" s="4"/>
    </row>
    <row r="4" spans="1:22" x14ac:dyDescent="0.2">
      <c r="A4" s="571"/>
      <c r="B4" s="442"/>
      <c r="C4" s="378" t="s">
        <v>695</v>
      </c>
      <c r="D4" s="79"/>
      <c r="E4" s="79"/>
      <c r="F4" s="443"/>
      <c r="G4" s="378" t="s">
        <v>754</v>
      </c>
      <c r="H4" s="79"/>
      <c r="I4" s="444"/>
      <c r="J4" s="445" t="s">
        <v>755</v>
      </c>
      <c r="K4" s="446" t="s">
        <v>12</v>
      </c>
      <c r="L4" s="447" t="s">
        <v>756</v>
      </c>
      <c r="M4" s="4"/>
      <c r="N4" s="4"/>
      <c r="O4" s="4"/>
      <c r="P4" s="380"/>
      <c r="Q4" s="4"/>
      <c r="R4" s="4"/>
      <c r="S4" s="4"/>
      <c r="T4" s="4"/>
      <c r="U4" s="4"/>
      <c r="V4" s="4"/>
    </row>
    <row r="5" spans="1:22" x14ac:dyDescent="0.2">
      <c r="A5" s="571"/>
      <c r="B5" s="1"/>
      <c r="C5" s="422" t="s">
        <v>757</v>
      </c>
      <c r="D5" s="423" t="s">
        <v>758</v>
      </c>
      <c r="E5" s="423" t="s">
        <v>759</v>
      </c>
      <c r="F5" s="424" t="s">
        <v>646</v>
      </c>
      <c r="G5" s="448" t="s">
        <v>757</v>
      </c>
      <c r="H5" s="423" t="s">
        <v>698</v>
      </c>
      <c r="I5" s="424" t="s">
        <v>646</v>
      </c>
      <c r="J5" s="426" t="s">
        <v>760</v>
      </c>
      <c r="K5" s="449"/>
      <c r="L5" s="450" t="s">
        <v>700</v>
      </c>
      <c r="M5" s="4"/>
      <c r="N5" s="4"/>
      <c r="O5" s="4"/>
      <c r="P5" s="4"/>
      <c r="Q5" s="380"/>
      <c r="R5" s="380"/>
      <c r="S5" s="380"/>
      <c r="T5" s="4"/>
      <c r="U5" s="4"/>
      <c r="V5" s="4"/>
    </row>
    <row r="6" spans="1:22" x14ac:dyDescent="0.2">
      <c r="A6" s="571"/>
      <c r="B6" s="1" t="s">
        <v>772</v>
      </c>
      <c r="C6" s="451">
        <v>20694131</v>
      </c>
      <c r="D6" s="452">
        <v>5188492</v>
      </c>
      <c r="E6" s="452"/>
      <c r="F6" s="453">
        <f t="shared" ref="F6:F17" si="0">SUM(C6:E6)</f>
        <v>25882623</v>
      </c>
      <c r="G6" s="452">
        <v>101459056</v>
      </c>
      <c r="H6" s="452">
        <v>31177491</v>
      </c>
      <c r="I6" s="453">
        <f t="shared" ref="I6:I17" si="1">(G6+H6)</f>
        <v>132636547</v>
      </c>
      <c r="J6" s="431">
        <f t="shared" ref="J6:J17" si="2">(I6+F6)</f>
        <v>158519170</v>
      </c>
      <c r="K6" s="452">
        <v>437516</v>
      </c>
      <c r="L6" s="431">
        <f t="shared" ref="L6:L17" si="3">(J6+K6)</f>
        <v>158956686</v>
      </c>
      <c r="M6" s="4"/>
      <c r="N6" s="4"/>
      <c r="O6" s="4"/>
      <c r="P6" s="4"/>
      <c r="Q6" s="380"/>
      <c r="R6" s="380"/>
      <c r="S6" s="380"/>
      <c r="T6" s="4"/>
      <c r="U6" s="4"/>
      <c r="V6" s="4"/>
    </row>
    <row r="7" spans="1:22" x14ac:dyDescent="0.2">
      <c r="A7" s="571"/>
      <c r="B7" s="1" t="s">
        <v>773</v>
      </c>
      <c r="C7" s="451">
        <v>22443338</v>
      </c>
      <c r="D7" s="452">
        <v>5544618</v>
      </c>
      <c r="E7" s="452"/>
      <c r="F7" s="429">
        <f t="shared" si="0"/>
        <v>27987956</v>
      </c>
      <c r="G7" s="452">
        <v>104619866</v>
      </c>
      <c r="H7" s="452">
        <v>32827303</v>
      </c>
      <c r="I7" s="429">
        <f t="shared" si="1"/>
        <v>137447169</v>
      </c>
      <c r="J7" s="431">
        <f t="shared" si="2"/>
        <v>165435125</v>
      </c>
      <c r="K7" s="452">
        <v>426976</v>
      </c>
      <c r="L7" s="431">
        <f t="shared" si="3"/>
        <v>165862101</v>
      </c>
      <c r="M7" s="4"/>
      <c r="N7" s="4"/>
      <c r="O7" s="4"/>
      <c r="P7" s="4"/>
      <c r="Q7" s="380"/>
      <c r="R7" s="380"/>
      <c r="S7" s="380"/>
      <c r="T7" s="4"/>
      <c r="U7" s="4"/>
      <c r="V7" s="4"/>
    </row>
    <row r="8" spans="1:22" s="395" customFormat="1" x14ac:dyDescent="0.2">
      <c r="A8" s="571"/>
      <c r="B8" s="1" t="s">
        <v>774</v>
      </c>
      <c r="C8" s="451">
        <v>22194451</v>
      </c>
      <c r="D8" s="452">
        <v>6209302</v>
      </c>
      <c r="E8" s="452"/>
      <c r="F8" s="429">
        <f t="shared" si="0"/>
        <v>28403753</v>
      </c>
      <c r="G8" s="452">
        <v>105377946</v>
      </c>
      <c r="H8" s="452">
        <v>36095311</v>
      </c>
      <c r="I8" s="429">
        <f t="shared" si="1"/>
        <v>141473257</v>
      </c>
      <c r="J8" s="431">
        <f t="shared" si="2"/>
        <v>169877010</v>
      </c>
      <c r="K8" s="452">
        <v>402492</v>
      </c>
      <c r="L8" s="431">
        <f t="shared" si="3"/>
        <v>170279502</v>
      </c>
      <c r="M8" s="2"/>
      <c r="N8" s="2"/>
      <c r="O8" s="2"/>
      <c r="P8" s="397"/>
      <c r="Q8" s="393"/>
      <c r="R8" s="393"/>
      <c r="S8" s="398"/>
      <c r="T8" s="2"/>
      <c r="U8" s="2"/>
      <c r="V8" s="2"/>
    </row>
    <row r="9" spans="1:22" x14ac:dyDescent="0.2">
      <c r="A9" s="571"/>
      <c r="B9" s="1" t="s">
        <v>775</v>
      </c>
      <c r="C9" s="451">
        <v>20917523</v>
      </c>
      <c r="D9" s="452">
        <v>5910828</v>
      </c>
      <c r="E9" s="452"/>
      <c r="F9" s="429">
        <f t="shared" si="0"/>
        <v>26828351</v>
      </c>
      <c r="G9" s="452">
        <v>105152486</v>
      </c>
      <c r="H9" s="452">
        <v>35945690</v>
      </c>
      <c r="I9" s="429">
        <f t="shared" si="1"/>
        <v>141098176</v>
      </c>
      <c r="J9" s="431">
        <f t="shared" si="2"/>
        <v>167926527</v>
      </c>
      <c r="K9" s="452">
        <v>396088</v>
      </c>
      <c r="L9" s="431">
        <f t="shared" si="3"/>
        <v>168322615</v>
      </c>
      <c r="M9" s="4"/>
      <c r="N9" s="4"/>
      <c r="O9" s="4"/>
      <c r="P9" s="380"/>
      <c r="Q9" s="387"/>
      <c r="R9" s="387"/>
      <c r="S9" s="388"/>
      <c r="T9" s="4"/>
      <c r="U9" s="4"/>
      <c r="V9" s="4"/>
    </row>
    <row r="10" spans="1:22" x14ac:dyDescent="0.2">
      <c r="A10" s="571"/>
      <c r="B10" s="384" t="s">
        <v>776</v>
      </c>
      <c r="C10" s="451">
        <v>19871669</v>
      </c>
      <c r="D10" s="452">
        <v>4710422</v>
      </c>
      <c r="E10" s="452"/>
      <c r="F10" s="429">
        <f t="shared" si="0"/>
        <v>24582091</v>
      </c>
      <c r="G10" s="452">
        <v>110917202</v>
      </c>
      <c r="H10" s="452">
        <v>32675864</v>
      </c>
      <c r="I10" s="429">
        <f t="shared" si="1"/>
        <v>143593066</v>
      </c>
      <c r="J10" s="431">
        <f t="shared" si="2"/>
        <v>168175157</v>
      </c>
      <c r="K10" s="452">
        <v>360362</v>
      </c>
      <c r="L10" s="431">
        <f t="shared" si="3"/>
        <v>168535519</v>
      </c>
      <c r="M10" s="4"/>
      <c r="N10" s="4"/>
      <c r="O10" s="4"/>
      <c r="P10" s="380"/>
      <c r="Q10" s="387"/>
      <c r="R10" s="387"/>
      <c r="S10" s="388"/>
      <c r="T10" s="4"/>
      <c r="U10" s="4"/>
      <c r="V10" s="4"/>
    </row>
    <row r="11" spans="1:22" x14ac:dyDescent="0.2">
      <c r="A11" s="571"/>
      <c r="B11" s="384" t="s">
        <v>777</v>
      </c>
      <c r="C11" s="451">
        <v>19607454</v>
      </c>
      <c r="D11" s="452">
        <v>4553340</v>
      </c>
      <c r="E11" s="452"/>
      <c r="F11" s="429">
        <f t="shared" si="0"/>
        <v>24160794</v>
      </c>
      <c r="G11" s="452">
        <v>113118234</v>
      </c>
      <c r="H11" s="452">
        <v>33680813</v>
      </c>
      <c r="I11" s="429">
        <f t="shared" si="1"/>
        <v>146799047</v>
      </c>
      <c r="J11" s="431">
        <f t="shared" si="2"/>
        <v>170959841</v>
      </c>
      <c r="K11" s="452">
        <v>336182</v>
      </c>
      <c r="L11" s="431">
        <f t="shared" si="3"/>
        <v>171296023</v>
      </c>
      <c r="M11" s="4"/>
      <c r="N11" s="4"/>
      <c r="O11" s="4"/>
      <c r="P11" s="380"/>
      <c r="Q11" s="387"/>
      <c r="R11" s="387"/>
      <c r="S11" s="388"/>
      <c r="T11" s="4"/>
      <c r="U11" s="4"/>
      <c r="V11" s="4"/>
    </row>
    <row r="12" spans="1:22" x14ac:dyDescent="0.2">
      <c r="A12" s="571"/>
      <c r="B12" s="384" t="s">
        <v>778</v>
      </c>
      <c r="C12" s="451">
        <v>20746777</v>
      </c>
      <c r="D12" s="452">
        <v>5580636</v>
      </c>
      <c r="E12" s="452"/>
      <c r="F12" s="429">
        <f t="shared" si="0"/>
        <v>26327413</v>
      </c>
      <c r="G12" s="452">
        <v>119906347</v>
      </c>
      <c r="H12" s="452">
        <v>35234371</v>
      </c>
      <c r="I12" s="429">
        <f t="shared" si="1"/>
        <v>155140718</v>
      </c>
      <c r="J12" s="431">
        <f t="shared" si="2"/>
        <v>181468131</v>
      </c>
      <c r="K12" s="452">
        <v>367996</v>
      </c>
      <c r="L12" s="431">
        <f t="shared" si="3"/>
        <v>181836127</v>
      </c>
      <c r="M12" s="4"/>
      <c r="N12" s="4"/>
      <c r="O12" s="4"/>
      <c r="P12" s="380"/>
      <c r="Q12" s="387"/>
      <c r="R12" s="387"/>
      <c r="S12" s="388"/>
      <c r="T12" s="4"/>
      <c r="U12" s="4"/>
      <c r="V12" s="4"/>
    </row>
    <row r="13" spans="1:22" x14ac:dyDescent="0.2">
      <c r="A13" s="571"/>
      <c r="B13" s="384" t="s">
        <v>779</v>
      </c>
      <c r="C13" s="451">
        <v>21226750</v>
      </c>
      <c r="D13" s="452">
        <v>4763435</v>
      </c>
      <c r="E13" s="452"/>
      <c r="F13" s="429">
        <f t="shared" si="0"/>
        <v>25990185</v>
      </c>
      <c r="G13" s="452">
        <v>122832364</v>
      </c>
      <c r="H13" s="452">
        <v>34756644</v>
      </c>
      <c r="I13" s="429">
        <f t="shared" si="1"/>
        <v>157589008</v>
      </c>
      <c r="J13" s="431">
        <f t="shared" si="2"/>
        <v>183579193</v>
      </c>
      <c r="K13" s="452">
        <v>332344</v>
      </c>
      <c r="L13" s="431">
        <f t="shared" si="3"/>
        <v>183911537</v>
      </c>
      <c r="M13" s="4"/>
      <c r="N13" s="4"/>
      <c r="O13" s="4"/>
      <c r="P13" s="380"/>
      <c r="Q13" s="387"/>
      <c r="R13" s="387"/>
      <c r="S13" s="388"/>
      <c r="T13" s="4"/>
      <c r="U13" s="4"/>
      <c r="V13" s="4"/>
    </row>
    <row r="14" spans="1:22" x14ac:dyDescent="0.2">
      <c r="A14" s="571"/>
      <c r="B14" s="384" t="s">
        <v>780</v>
      </c>
      <c r="C14" s="451">
        <v>21032398</v>
      </c>
      <c r="D14" s="452">
        <v>4943233</v>
      </c>
      <c r="E14" s="452"/>
      <c r="F14" s="454">
        <f t="shared" si="0"/>
        <v>25975631</v>
      </c>
      <c r="G14" s="452">
        <v>125446923</v>
      </c>
      <c r="H14" s="452">
        <v>36381986</v>
      </c>
      <c r="I14" s="454">
        <f t="shared" si="1"/>
        <v>161828909</v>
      </c>
      <c r="J14" s="455">
        <f t="shared" si="2"/>
        <v>187804540</v>
      </c>
      <c r="K14" s="452">
        <v>337715</v>
      </c>
      <c r="L14" s="455">
        <f t="shared" si="3"/>
        <v>188142255</v>
      </c>
      <c r="M14" s="4"/>
      <c r="N14" s="4"/>
      <c r="O14" s="4"/>
      <c r="P14" s="380"/>
      <c r="Q14" s="387"/>
      <c r="R14" s="387"/>
      <c r="S14" s="388"/>
      <c r="T14" s="4"/>
      <c r="U14" s="4"/>
      <c r="V14" s="4"/>
    </row>
    <row r="15" spans="1:22" x14ac:dyDescent="0.2">
      <c r="A15" s="571"/>
      <c r="B15" s="428" t="s">
        <v>666</v>
      </c>
      <c r="C15" s="451">
        <v>21239413</v>
      </c>
      <c r="D15" s="452">
        <v>4820643</v>
      </c>
      <c r="E15" s="452"/>
      <c r="F15" s="452">
        <f t="shared" si="0"/>
        <v>26060056</v>
      </c>
      <c r="G15" s="451">
        <v>130441952</v>
      </c>
      <c r="H15" s="452">
        <v>38046697</v>
      </c>
      <c r="I15" s="452">
        <f t="shared" si="1"/>
        <v>168488649</v>
      </c>
      <c r="J15" s="455">
        <f t="shared" si="2"/>
        <v>194548705</v>
      </c>
      <c r="K15" s="455">
        <v>324424</v>
      </c>
      <c r="L15" s="454">
        <f t="shared" si="3"/>
        <v>194873129</v>
      </c>
      <c r="M15" s="4"/>
      <c r="N15" s="4"/>
      <c r="O15" s="4"/>
      <c r="P15" s="380"/>
      <c r="Q15" s="387"/>
      <c r="R15" s="387"/>
      <c r="S15" s="388"/>
      <c r="T15" s="4"/>
      <c r="U15" s="4"/>
      <c r="V15" s="4"/>
    </row>
    <row r="16" spans="1:22" x14ac:dyDescent="0.2">
      <c r="A16" s="571"/>
      <c r="B16" s="428" t="s">
        <v>667</v>
      </c>
      <c r="C16" s="452">
        <v>19323589</v>
      </c>
      <c r="D16" s="452">
        <v>4371046</v>
      </c>
      <c r="E16" s="452"/>
      <c r="F16" s="454">
        <f t="shared" si="0"/>
        <v>23694635</v>
      </c>
      <c r="G16" s="452">
        <v>133646630</v>
      </c>
      <c r="H16" s="452">
        <v>39611994</v>
      </c>
      <c r="I16" s="454">
        <f t="shared" si="1"/>
        <v>173258624</v>
      </c>
      <c r="J16" s="455">
        <f t="shared" si="2"/>
        <v>196953259</v>
      </c>
      <c r="K16" s="455">
        <v>352123</v>
      </c>
      <c r="L16" s="455">
        <f t="shared" si="3"/>
        <v>197305382</v>
      </c>
      <c r="M16" s="4"/>
      <c r="N16" s="4"/>
      <c r="O16" s="4"/>
      <c r="P16" s="380"/>
      <c r="Q16" s="387"/>
      <c r="R16" s="387"/>
      <c r="S16" s="388"/>
      <c r="T16" s="4"/>
      <c r="U16" s="4"/>
      <c r="V16" s="4"/>
    </row>
    <row r="17" spans="1:22" x14ac:dyDescent="0.2">
      <c r="A17" s="571"/>
      <c r="B17" s="456" t="s">
        <v>668</v>
      </c>
      <c r="C17" s="437">
        <v>18050307</v>
      </c>
      <c r="D17" s="437">
        <v>4052529</v>
      </c>
      <c r="E17" s="437"/>
      <c r="F17" s="457">
        <f t="shared" si="0"/>
        <v>22102836</v>
      </c>
      <c r="G17" s="437">
        <v>145340393</v>
      </c>
      <c r="H17" s="437">
        <v>42009011</v>
      </c>
      <c r="I17" s="437">
        <f t="shared" si="1"/>
        <v>187349404</v>
      </c>
      <c r="J17" s="458">
        <f t="shared" si="2"/>
        <v>209452240</v>
      </c>
      <c r="K17" s="458">
        <v>363763</v>
      </c>
      <c r="L17" s="457">
        <f t="shared" si="3"/>
        <v>209816003</v>
      </c>
      <c r="M17" s="4"/>
      <c r="N17" s="4"/>
      <c r="O17" s="4"/>
      <c r="P17" s="380"/>
      <c r="Q17" s="387"/>
      <c r="R17" s="387"/>
      <c r="S17" s="388"/>
      <c r="T17" s="4"/>
      <c r="U17" s="4"/>
      <c r="V17" s="4"/>
    </row>
    <row r="18" spans="1:22" x14ac:dyDescent="0.2">
      <c r="A18" s="571"/>
      <c r="B18" s="395"/>
      <c r="C18" s="395"/>
      <c r="D18" s="395"/>
      <c r="E18" s="395"/>
      <c r="F18" s="395"/>
      <c r="G18" s="395"/>
      <c r="H18" s="395"/>
      <c r="I18" s="395"/>
      <c r="J18" s="395"/>
      <c r="K18" s="395"/>
      <c r="L18" s="395"/>
      <c r="M18" s="4"/>
      <c r="N18" s="4"/>
      <c r="O18" s="4"/>
      <c r="P18" s="380"/>
      <c r="Q18" s="387"/>
      <c r="R18" s="387"/>
      <c r="S18" s="388"/>
      <c r="T18" s="4"/>
      <c r="U18" s="4"/>
      <c r="V18" s="4"/>
    </row>
    <row r="19" spans="1:22" x14ac:dyDescent="0.2">
      <c r="A19" s="571"/>
      <c r="B19" s="394" t="s">
        <v>781</v>
      </c>
      <c r="C19" s="395"/>
      <c r="D19" s="395"/>
      <c r="E19" s="395"/>
      <c r="F19" s="395"/>
      <c r="G19" s="395"/>
      <c r="H19" s="395"/>
      <c r="I19" s="395"/>
      <c r="J19" s="395"/>
      <c r="K19" s="395"/>
      <c r="L19" s="395"/>
      <c r="M19" s="4"/>
      <c r="N19" s="4"/>
      <c r="O19" s="4"/>
      <c r="P19" s="380"/>
      <c r="Q19" s="387"/>
      <c r="R19" s="387"/>
      <c r="S19" s="388"/>
      <c r="T19" s="4"/>
      <c r="U19" s="4"/>
      <c r="V19" s="4"/>
    </row>
    <row r="20" spans="1:22" x14ac:dyDescent="0.2">
      <c r="A20" s="571"/>
      <c r="B20" s="394" t="s">
        <v>782</v>
      </c>
      <c r="C20" s="395"/>
      <c r="D20" s="395"/>
      <c r="E20" s="395"/>
      <c r="F20" s="395"/>
      <c r="G20" s="395"/>
      <c r="H20" s="395"/>
      <c r="I20" s="395"/>
      <c r="J20" s="395"/>
      <c r="K20" s="395"/>
      <c r="L20" s="395"/>
      <c r="M20" s="4"/>
      <c r="N20" s="4"/>
      <c r="O20" s="4"/>
      <c r="P20" s="380"/>
      <c r="Q20" s="387"/>
      <c r="R20" s="387"/>
      <c r="S20" s="388"/>
      <c r="T20" s="4"/>
      <c r="U20" s="4"/>
      <c r="V20" s="4"/>
    </row>
    <row r="21" spans="1:22" x14ac:dyDescent="0.2">
      <c r="A21" s="571"/>
      <c r="B21" s="397" t="s">
        <v>783</v>
      </c>
      <c r="C21" s="395"/>
      <c r="D21" s="395"/>
      <c r="E21" s="395"/>
      <c r="F21" s="395"/>
      <c r="G21" s="395"/>
      <c r="H21" s="395"/>
      <c r="I21" s="395"/>
      <c r="J21" s="395"/>
      <c r="K21" s="395"/>
      <c r="L21" s="395"/>
      <c r="M21" s="4"/>
      <c r="N21" s="4"/>
      <c r="O21" s="4"/>
      <c r="P21" s="380"/>
      <c r="Q21" s="387"/>
      <c r="R21" s="387"/>
      <c r="S21" s="388"/>
      <c r="T21" s="4"/>
      <c r="U21" s="4"/>
      <c r="V21" s="4"/>
    </row>
    <row r="22" spans="1:22" x14ac:dyDescent="0.2">
      <c r="A22" s="571"/>
      <c r="B22" s="397" t="s">
        <v>102</v>
      </c>
      <c r="C22" s="395"/>
      <c r="D22" s="395"/>
      <c r="E22" s="395"/>
      <c r="F22" s="395"/>
      <c r="G22" s="395"/>
      <c r="H22" s="395"/>
      <c r="I22" s="395"/>
      <c r="J22" s="395"/>
      <c r="K22" s="395"/>
      <c r="L22" s="395"/>
      <c r="M22" s="4"/>
      <c r="N22" s="4"/>
      <c r="O22" s="4"/>
      <c r="P22" s="380"/>
      <c r="Q22" s="387"/>
      <c r="R22" s="387"/>
      <c r="S22" s="388"/>
      <c r="T22" s="4"/>
      <c r="U22" s="4"/>
      <c r="V22" s="4"/>
    </row>
    <row r="23" spans="1:22" ht="25.5" customHeight="1" x14ac:dyDescent="0.2">
      <c r="A23" s="571"/>
      <c r="B23" s="572" t="s">
        <v>784</v>
      </c>
      <c r="C23" s="572"/>
      <c r="D23" s="572"/>
      <c r="E23" s="572"/>
      <c r="F23" s="572"/>
      <c r="G23" s="572"/>
      <c r="H23" s="572"/>
      <c r="I23" s="572"/>
      <c r="J23" s="572"/>
      <c r="K23" s="572"/>
      <c r="L23" s="572"/>
      <c r="M23" s="4"/>
      <c r="N23" s="4"/>
      <c r="O23" s="4"/>
      <c r="P23" s="380"/>
      <c r="Q23" s="387"/>
      <c r="R23" s="387"/>
      <c r="S23" s="388"/>
      <c r="T23" s="4"/>
      <c r="U23" s="4"/>
      <c r="V23" s="4"/>
    </row>
    <row r="24" spans="1:22" x14ac:dyDescent="0.2">
      <c r="A24" s="571"/>
      <c r="B24" s="397"/>
      <c r="C24" s="395"/>
      <c r="D24" s="395"/>
      <c r="E24" s="395"/>
      <c r="F24" s="395"/>
      <c r="G24" s="395"/>
      <c r="H24" s="395"/>
      <c r="I24" s="395"/>
      <c r="J24" s="395"/>
      <c r="K24" s="395"/>
      <c r="L24" s="395"/>
      <c r="M24" s="4"/>
      <c r="N24" s="4"/>
      <c r="O24" s="4"/>
      <c r="P24" s="380"/>
      <c r="Q24" s="387"/>
      <c r="R24" s="387"/>
      <c r="S24" s="388"/>
      <c r="T24" s="4"/>
      <c r="U24" s="4"/>
      <c r="V24" s="4"/>
    </row>
    <row r="25" spans="1:22" x14ac:dyDescent="0.2">
      <c r="A25" s="396"/>
      <c r="B25" s="395"/>
      <c r="C25" s="395"/>
      <c r="D25" s="395"/>
      <c r="E25" s="395"/>
      <c r="F25" s="395"/>
      <c r="G25" s="395"/>
      <c r="H25" s="395"/>
      <c r="I25" s="395"/>
      <c r="J25" s="395"/>
      <c r="K25" s="395"/>
      <c r="L25" s="395"/>
      <c r="M25" s="4"/>
      <c r="N25" s="4"/>
      <c r="O25" s="4"/>
      <c r="P25" s="380"/>
      <c r="Q25" s="387"/>
      <c r="R25" s="387"/>
      <c r="S25" s="388"/>
      <c r="T25" s="4"/>
      <c r="U25" s="4"/>
      <c r="V25" s="4"/>
    </row>
    <row r="26" spans="1:22" x14ac:dyDescent="0.2">
      <c r="A26" s="396"/>
      <c r="B26" s="395"/>
      <c r="C26" s="395"/>
      <c r="D26" s="395"/>
      <c r="E26" s="395"/>
      <c r="F26" s="395"/>
      <c r="G26" s="395"/>
      <c r="H26" s="395"/>
      <c r="I26" s="395"/>
      <c r="J26" s="395"/>
      <c r="K26" s="395"/>
      <c r="L26" s="395"/>
      <c r="M26" s="4"/>
      <c r="N26" s="4"/>
      <c r="O26" s="4"/>
      <c r="P26" s="380"/>
      <c r="Q26" s="387"/>
      <c r="R26" s="387"/>
      <c r="S26" s="388"/>
      <c r="T26" s="4"/>
      <c r="U26" s="4"/>
      <c r="V26" s="4"/>
    </row>
    <row r="27" spans="1:22" x14ac:dyDescent="0.2">
      <c r="A27" s="396"/>
      <c r="B27" s="395"/>
      <c r="C27" s="395"/>
      <c r="D27" s="395"/>
      <c r="E27" s="395"/>
      <c r="F27" s="395"/>
      <c r="G27" s="395"/>
      <c r="H27" s="395"/>
      <c r="I27" s="395"/>
      <c r="J27" s="395"/>
      <c r="K27" s="395"/>
      <c r="L27" s="395"/>
      <c r="M27" s="4"/>
      <c r="N27" s="4"/>
      <c r="O27" s="4"/>
      <c r="P27" s="380"/>
      <c r="Q27" s="387"/>
      <c r="R27" s="387"/>
      <c r="S27" s="388"/>
      <c r="T27" s="4"/>
      <c r="U27" s="4"/>
      <c r="V27" s="4"/>
    </row>
    <row r="28" spans="1:22" x14ac:dyDescent="0.2">
      <c r="A28" s="396"/>
      <c r="B28" s="395"/>
      <c r="C28" s="395"/>
      <c r="D28" s="395"/>
      <c r="E28" s="395"/>
      <c r="F28" s="395"/>
      <c r="G28" s="395"/>
      <c r="H28" s="395"/>
      <c r="I28" s="395"/>
      <c r="J28" s="395"/>
      <c r="K28" s="395"/>
      <c r="L28" s="395"/>
      <c r="M28" s="4"/>
      <c r="N28" s="4"/>
      <c r="O28" s="4"/>
      <c r="P28" s="4"/>
      <c r="Q28" s="387"/>
      <c r="R28" s="387"/>
      <c r="S28" s="388"/>
      <c r="T28" s="4"/>
      <c r="U28" s="4"/>
      <c r="V28" s="4"/>
    </row>
    <row r="29" spans="1:22" x14ac:dyDescent="0.2">
      <c r="A29" s="396"/>
      <c r="B29" s="395"/>
      <c r="C29" s="395"/>
      <c r="D29" s="395"/>
      <c r="E29" s="395"/>
      <c r="F29" s="395"/>
      <c r="G29" s="395"/>
      <c r="H29" s="395"/>
      <c r="I29" s="395"/>
      <c r="J29" s="395"/>
      <c r="K29" s="395"/>
      <c r="L29" s="395"/>
      <c r="M29" s="4"/>
      <c r="N29" s="4"/>
      <c r="O29" s="4"/>
      <c r="P29" s="4"/>
      <c r="Q29" s="4"/>
      <c r="R29" s="4"/>
      <c r="S29" s="4"/>
      <c r="T29" s="4"/>
      <c r="U29" s="4"/>
      <c r="V29" s="4"/>
    </row>
    <row r="30" spans="1:22" x14ac:dyDescent="0.2">
      <c r="A30" s="396"/>
      <c r="B30" s="395"/>
      <c r="C30" s="395"/>
      <c r="D30" s="395"/>
      <c r="E30" s="395"/>
      <c r="F30" s="395"/>
      <c r="G30" s="395"/>
      <c r="H30" s="395"/>
      <c r="I30" s="395"/>
      <c r="J30" s="395"/>
      <c r="K30" s="395"/>
      <c r="L30" s="395"/>
      <c r="M30" s="4"/>
      <c r="N30" s="4"/>
      <c r="O30" s="4"/>
      <c r="P30" s="4"/>
      <c r="Q30" s="4"/>
      <c r="R30" s="4"/>
      <c r="S30" s="4"/>
      <c r="T30" s="4"/>
      <c r="U30" s="4"/>
      <c r="V30" s="4"/>
    </row>
    <row r="31" spans="1:22" x14ac:dyDescent="0.2">
      <c r="A31" s="396"/>
      <c r="B31" s="395"/>
      <c r="C31" s="395"/>
      <c r="D31" s="395"/>
      <c r="E31" s="395"/>
      <c r="F31" s="395"/>
      <c r="G31" s="395"/>
      <c r="H31" s="395"/>
      <c r="I31" s="395"/>
      <c r="J31" s="395"/>
      <c r="K31" s="395"/>
      <c r="L31" s="395"/>
      <c r="M31" s="4"/>
      <c r="N31" s="4"/>
      <c r="O31" s="4"/>
      <c r="P31" s="4"/>
      <c r="Q31" s="4"/>
      <c r="R31" s="4"/>
      <c r="S31" s="4"/>
      <c r="T31" s="4"/>
      <c r="U31" s="4"/>
      <c r="V31" s="4"/>
    </row>
    <row r="32" spans="1:22" x14ac:dyDescent="0.2">
      <c r="A32" s="396"/>
      <c r="B32" s="395"/>
      <c r="C32" s="395"/>
      <c r="D32" s="395"/>
      <c r="E32" s="395"/>
      <c r="F32" s="395"/>
      <c r="G32" s="395"/>
      <c r="H32" s="395"/>
      <c r="I32" s="395"/>
      <c r="J32" s="395"/>
      <c r="K32" s="395"/>
      <c r="L32" s="395"/>
      <c r="M32" s="4"/>
      <c r="N32" s="4"/>
      <c r="O32" s="4"/>
      <c r="P32" s="4"/>
      <c r="Q32" s="4"/>
      <c r="R32" s="4"/>
      <c r="S32" s="4"/>
      <c r="T32" s="4"/>
      <c r="U32" s="4"/>
      <c r="V32" s="4"/>
    </row>
    <row r="33" spans="1:22" x14ac:dyDescent="0.2">
      <c r="A33" s="396"/>
      <c r="B33" s="395"/>
      <c r="C33" s="395"/>
      <c r="D33" s="395"/>
      <c r="E33" s="395"/>
      <c r="F33" s="395"/>
      <c r="G33" s="395"/>
      <c r="H33" s="395"/>
      <c r="I33" s="395"/>
      <c r="J33" s="395"/>
      <c r="K33" s="395"/>
      <c r="L33" s="395"/>
      <c r="M33" s="4"/>
      <c r="N33" s="4"/>
      <c r="O33" s="4"/>
      <c r="P33" s="4"/>
      <c r="Q33" s="4"/>
      <c r="R33" s="4"/>
      <c r="S33" s="4"/>
      <c r="T33" s="4"/>
      <c r="U33" s="4"/>
      <c r="V33" s="4"/>
    </row>
    <row r="34" spans="1:22" x14ac:dyDescent="0.2">
      <c r="A34" s="396"/>
      <c r="B34" s="395"/>
      <c r="C34" s="395"/>
      <c r="D34" s="395"/>
      <c r="E34" s="395"/>
      <c r="F34" s="395"/>
      <c r="G34" s="395"/>
      <c r="H34" s="395"/>
      <c r="I34" s="395"/>
      <c r="J34" s="395"/>
      <c r="K34" s="395"/>
      <c r="L34" s="395"/>
      <c r="M34" s="4"/>
      <c r="N34" s="4"/>
      <c r="O34" s="4"/>
      <c r="P34" s="4"/>
      <c r="Q34" s="4"/>
      <c r="R34" s="4"/>
      <c r="S34" s="4"/>
      <c r="T34" s="4"/>
      <c r="U34" s="4"/>
      <c r="V34" s="4"/>
    </row>
    <row r="35" spans="1:22" x14ac:dyDescent="0.2">
      <c r="A35" s="396"/>
      <c r="B35" s="395"/>
      <c r="C35" s="395"/>
      <c r="D35" s="395"/>
      <c r="E35" s="395"/>
      <c r="F35" s="395"/>
      <c r="G35" s="395"/>
      <c r="H35" s="395"/>
      <c r="I35" s="395"/>
      <c r="J35" s="395"/>
      <c r="K35" s="395"/>
      <c r="L35" s="395"/>
      <c r="M35" s="4"/>
      <c r="N35" s="4"/>
      <c r="O35" s="4"/>
      <c r="P35" s="4"/>
      <c r="Q35" s="4"/>
      <c r="R35" s="4"/>
      <c r="S35" s="4"/>
      <c r="T35" s="4"/>
      <c r="U35" s="4"/>
      <c r="V35" s="4"/>
    </row>
    <row r="36" spans="1:22" x14ac:dyDescent="0.2">
      <c r="A36" s="396"/>
      <c r="B36" s="395"/>
      <c r="C36" s="395"/>
      <c r="D36" s="395"/>
      <c r="E36" s="395"/>
      <c r="F36" s="395"/>
      <c r="G36" s="395"/>
      <c r="H36" s="395"/>
      <c r="I36" s="395"/>
      <c r="J36" s="395"/>
      <c r="K36" s="395"/>
      <c r="L36" s="395"/>
      <c r="M36" s="4"/>
      <c r="N36" s="4"/>
      <c r="O36" s="4"/>
      <c r="P36" s="4"/>
      <c r="Q36" s="4"/>
      <c r="R36" s="4"/>
      <c r="S36" s="4"/>
      <c r="T36" s="4"/>
      <c r="U36" s="4"/>
      <c r="V36" s="4"/>
    </row>
    <row r="37" spans="1:22" x14ac:dyDescent="0.2">
      <c r="A37" s="396"/>
      <c r="B37" s="395"/>
      <c r="C37" s="395"/>
      <c r="D37" s="395"/>
      <c r="E37" s="395"/>
      <c r="F37" s="395"/>
      <c r="G37" s="395"/>
      <c r="H37" s="395"/>
      <c r="I37" s="395"/>
      <c r="J37" s="395"/>
      <c r="K37" s="395"/>
      <c r="L37" s="395"/>
      <c r="M37" s="4"/>
      <c r="N37" s="4"/>
      <c r="O37" s="4"/>
      <c r="P37" s="4"/>
      <c r="Q37" s="4"/>
      <c r="R37" s="4"/>
      <c r="S37" s="4"/>
      <c r="T37" s="4"/>
      <c r="U37" s="4"/>
      <c r="V37" s="4"/>
    </row>
    <row r="38" spans="1:22" x14ac:dyDescent="0.2">
      <c r="A38" s="396"/>
      <c r="B38" s="395"/>
      <c r="C38" s="395"/>
      <c r="D38" s="395"/>
      <c r="E38" s="395"/>
      <c r="F38" s="395"/>
      <c r="G38" s="395"/>
      <c r="H38" s="395"/>
      <c r="I38" s="395"/>
      <c r="J38" s="395"/>
      <c r="K38" s="395"/>
      <c r="L38" s="395"/>
      <c r="M38" s="4"/>
      <c r="N38" s="4"/>
      <c r="O38" s="4"/>
      <c r="P38" s="4"/>
      <c r="Q38" s="4"/>
      <c r="R38" s="4"/>
      <c r="S38" s="4"/>
      <c r="T38" s="4"/>
      <c r="U38" s="4"/>
      <c r="V38" s="4"/>
    </row>
    <row r="39" spans="1:22" x14ac:dyDescent="0.2">
      <c r="A39" s="396"/>
      <c r="B39" s="395"/>
      <c r="C39" s="395"/>
      <c r="D39" s="395"/>
      <c r="E39" s="395"/>
      <c r="F39" s="395"/>
      <c r="G39" s="395"/>
      <c r="H39" s="395"/>
      <c r="I39" s="395"/>
      <c r="J39" s="395"/>
      <c r="K39" s="395"/>
      <c r="L39" s="395"/>
      <c r="M39" s="4"/>
      <c r="N39" s="4"/>
      <c r="O39" s="4"/>
      <c r="P39" s="4"/>
      <c r="Q39" s="4"/>
      <c r="R39" s="4"/>
      <c r="S39" s="4"/>
      <c r="T39" s="4"/>
      <c r="U39" s="4"/>
      <c r="V39" s="4"/>
    </row>
    <row r="40" spans="1:22" x14ac:dyDescent="0.2">
      <c r="A40" s="396"/>
      <c r="B40" s="395"/>
      <c r="C40" s="395"/>
      <c r="D40" s="395"/>
      <c r="E40" s="395"/>
      <c r="F40" s="395"/>
      <c r="G40" s="395"/>
      <c r="H40" s="395"/>
      <c r="I40" s="395"/>
      <c r="J40" s="395"/>
      <c r="K40" s="395"/>
      <c r="L40" s="395"/>
      <c r="M40" s="4"/>
      <c r="N40" s="4"/>
      <c r="O40" s="4"/>
      <c r="P40" s="4"/>
      <c r="Q40" s="4"/>
      <c r="R40" s="4"/>
      <c r="S40" s="4"/>
      <c r="T40" s="4"/>
      <c r="U40" s="4"/>
      <c r="V40" s="4"/>
    </row>
    <row r="41" spans="1:22" x14ac:dyDescent="0.2">
      <c r="A41" s="396"/>
      <c r="B41" s="395"/>
      <c r="C41" s="395"/>
      <c r="D41" s="395"/>
      <c r="E41" s="395"/>
      <c r="F41" s="395"/>
      <c r="G41" s="395"/>
      <c r="H41" s="395"/>
      <c r="I41" s="395"/>
      <c r="J41" s="395"/>
      <c r="K41" s="395"/>
      <c r="L41" s="395"/>
      <c r="M41" s="4"/>
      <c r="N41" s="4"/>
      <c r="O41" s="4"/>
      <c r="P41" s="4"/>
      <c r="Q41" s="4"/>
      <c r="R41" s="4"/>
      <c r="S41" s="4"/>
      <c r="T41" s="4"/>
      <c r="U41" s="4"/>
      <c r="V41" s="4"/>
    </row>
    <row r="42" spans="1:22" x14ac:dyDescent="0.2">
      <c r="A42" s="396"/>
      <c r="B42" s="395"/>
      <c r="C42" s="395"/>
      <c r="D42" s="395"/>
      <c r="E42" s="395"/>
      <c r="F42" s="395"/>
      <c r="G42" s="395"/>
      <c r="H42" s="395"/>
      <c r="I42" s="395"/>
      <c r="J42" s="395"/>
      <c r="K42" s="395"/>
      <c r="L42" s="395"/>
      <c r="M42" s="4"/>
      <c r="N42" s="4"/>
      <c r="O42" s="4"/>
      <c r="P42" s="4"/>
      <c r="Q42" s="4"/>
      <c r="R42" s="4"/>
      <c r="S42" s="4"/>
      <c r="T42" s="4"/>
      <c r="U42" s="4"/>
      <c r="V42" s="4"/>
    </row>
    <row r="43" spans="1:22" x14ac:dyDescent="0.2">
      <c r="A43" s="396"/>
      <c r="B43" s="395"/>
      <c r="C43" s="395"/>
      <c r="D43" s="395"/>
      <c r="E43" s="395"/>
      <c r="F43" s="395"/>
      <c r="G43" s="395"/>
      <c r="H43" s="395"/>
      <c r="I43" s="395"/>
      <c r="J43" s="395"/>
      <c r="K43" s="395"/>
      <c r="L43" s="395"/>
      <c r="M43" s="4"/>
      <c r="N43" s="4"/>
      <c r="O43" s="4"/>
      <c r="P43" s="4"/>
      <c r="Q43" s="4"/>
      <c r="R43" s="4"/>
      <c r="S43" s="4"/>
      <c r="T43" s="4"/>
      <c r="U43" s="4"/>
      <c r="V43" s="4"/>
    </row>
    <row r="44" spans="1:22" x14ac:dyDescent="0.2">
      <c r="A44" s="396"/>
      <c r="B44" s="395"/>
      <c r="C44" s="395"/>
      <c r="D44" s="395"/>
      <c r="E44" s="395"/>
      <c r="F44" s="395"/>
      <c r="G44" s="395"/>
      <c r="H44" s="395"/>
      <c r="I44" s="395"/>
      <c r="J44" s="395"/>
      <c r="K44" s="395"/>
      <c r="L44" s="395"/>
      <c r="M44" s="2"/>
      <c r="N44" s="2"/>
      <c r="O44" s="2"/>
      <c r="P44" s="4"/>
      <c r="Q44" s="4"/>
      <c r="R44" s="4"/>
      <c r="S44" s="4"/>
      <c r="T44" s="4"/>
      <c r="U44" s="4"/>
      <c r="V44" s="4"/>
    </row>
    <row r="45" spans="1:22" x14ac:dyDescent="0.2">
      <c r="A45" s="396"/>
      <c r="B45" s="395"/>
      <c r="C45" s="395"/>
      <c r="D45" s="395"/>
      <c r="E45" s="395"/>
      <c r="F45" s="395"/>
      <c r="G45" s="395"/>
      <c r="H45" s="395"/>
      <c r="I45" s="395"/>
      <c r="J45" s="395"/>
      <c r="K45" s="395"/>
      <c r="L45" s="395"/>
      <c r="M45" s="4"/>
      <c r="N45" s="4"/>
      <c r="O45" s="4"/>
      <c r="P45" s="4"/>
      <c r="Q45" s="4"/>
      <c r="R45" s="4"/>
      <c r="S45" s="4"/>
      <c r="T45" s="4"/>
      <c r="U45" s="4"/>
      <c r="V45" s="4"/>
    </row>
    <row r="46" spans="1:22" x14ac:dyDescent="0.2">
      <c r="M46" s="4"/>
      <c r="N46" s="4"/>
      <c r="O46" s="4"/>
      <c r="P46" s="4"/>
      <c r="Q46" s="4"/>
      <c r="R46" s="4"/>
      <c r="S46" s="4"/>
      <c r="T46" s="4"/>
      <c r="U46" s="4"/>
      <c r="V46" s="4"/>
    </row>
  </sheetData>
  <mergeCells count="2">
    <mergeCell ref="A1:A24"/>
    <mergeCell ref="B23:L23"/>
  </mergeCells>
  <printOptions verticalCentered="1"/>
  <pageMargins left="0.39370078740157483" right="0.74803149606299213" top="0.74803149606299213" bottom="0.74803149606299213" header="0.39370078740157483" footer="0.39370078740157483"/>
  <pageSetup paperSize="9"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O33"/>
  <sheetViews>
    <sheetView workbookViewId="0">
      <selection activeCell="O1" sqref="O1"/>
    </sheetView>
  </sheetViews>
  <sheetFormatPr defaultRowHeight="12.75" x14ac:dyDescent="0.2"/>
  <cols>
    <col min="1" max="1" width="10.42578125" style="471" customWidth="1"/>
    <col min="2" max="2" width="8.28515625" style="267" customWidth="1"/>
    <col min="3" max="3" width="10.7109375" style="267" customWidth="1"/>
    <col min="4" max="4" width="8.28515625" style="267" customWidth="1"/>
    <col min="5" max="5" width="9.7109375" style="267" customWidth="1"/>
    <col min="6" max="6" width="11.42578125" style="267" customWidth="1"/>
    <col min="7" max="7" width="11.7109375" style="267" customWidth="1"/>
    <col min="8" max="8" width="9.7109375" style="267" customWidth="1"/>
    <col min="9" max="10" width="11.7109375" style="267" customWidth="1"/>
    <col min="11" max="11" width="11.28515625" style="267" customWidth="1"/>
    <col min="12" max="14" width="11.7109375" style="267" customWidth="1"/>
    <col min="15" max="16384" width="9.140625" style="267"/>
  </cols>
  <sheetData>
    <row r="1" spans="1:15" ht="15" customHeight="1" x14ac:dyDescent="0.2">
      <c r="A1" s="573">
        <v>28</v>
      </c>
      <c r="B1" s="377" t="s">
        <v>785</v>
      </c>
      <c r="C1" s="2"/>
      <c r="D1" s="2"/>
      <c r="E1" s="2"/>
      <c r="F1" s="2"/>
      <c r="G1" s="2"/>
      <c r="H1" s="2"/>
      <c r="I1" s="2"/>
      <c r="J1" s="2"/>
      <c r="K1" s="2"/>
      <c r="L1" s="2"/>
      <c r="M1" s="2"/>
      <c r="N1" s="2"/>
      <c r="O1" s="395"/>
    </row>
    <row r="2" spans="1:15" ht="15" customHeight="1" x14ac:dyDescent="0.2">
      <c r="A2" s="573"/>
      <c r="B2" s="377"/>
      <c r="C2" s="2"/>
      <c r="D2" s="2"/>
      <c r="E2" s="2"/>
      <c r="F2" s="2"/>
      <c r="G2" s="2"/>
      <c r="H2" s="2"/>
      <c r="I2" s="2"/>
      <c r="J2" s="2"/>
      <c r="K2" s="2"/>
      <c r="L2" s="2"/>
      <c r="M2" s="2"/>
      <c r="N2" s="2"/>
      <c r="O2" s="395"/>
    </row>
    <row r="3" spans="1:15" ht="15" customHeight="1" x14ac:dyDescent="0.2">
      <c r="A3" s="573"/>
      <c r="B3" s="459" t="s">
        <v>786</v>
      </c>
      <c r="C3" s="79"/>
      <c r="D3" s="79"/>
      <c r="E3" s="79"/>
      <c r="F3" s="79"/>
      <c r="G3" s="79"/>
      <c r="H3" s="446" t="s">
        <v>787</v>
      </c>
      <c r="I3" s="446" t="s">
        <v>788</v>
      </c>
      <c r="J3" s="460" t="s">
        <v>789</v>
      </c>
      <c r="K3" s="79"/>
      <c r="L3" s="79"/>
      <c r="M3" s="461" t="s">
        <v>790</v>
      </c>
      <c r="N3" s="57" t="s">
        <v>791</v>
      </c>
      <c r="O3" s="395"/>
    </row>
    <row r="4" spans="1:15" ht="15" customHeight="1" x14ac:dyDescent="0.2">
      <c r="A4" s="573"/>
      <c r="B4" s="462" t="s">
        <v>792</v>
      </c>
      <c r="C4" s="381" t="s">
        <v>793</v>
      </c>
      <c r="D4" s="381" t="s">
        <v>697</v>
      </c>
      <c r="E4" s="381" t="s">
        <v>794</v>
      </c>
      <c r="F4" s="381" t="s">
        <v>795</v>
      </c>
      <c r="G4" s="381" t="s">
        <v>796</v>
      </c>
      <c r="H4" s="381" t="s">
        <v>797</v>
      </c>
      <c r="I4" s="381" t="s">
        <v>798</v>
      </c>
      <c r="J4" s="463" t="s">
        <v>793</v>
      </c>
      <c r="K4" s="463" t="s">
        <v>799</v>
      </c>
      <c r="L4" s="463" t="s">
        <v>646</v>
      </c>
      <c r="M4" s="399" t="s">
        <v>760</v>
      </c>
      <c r="N4" s="382" t="s">
        <v>800</v>
      </c>
      <c r="O4" s="395"/>
    </row>
    <row r="5" spans="1:15" ht="15" customHeight="1" x14ac:dyDescent="0.2">
      <c r="A5" s="573"/>
      <c r="B5" s="384" t="s">
        <v>701</v>
      </c>
      <c r="C5" s="464">
        <v>132536</v>
      </c>
      <c r="D5" s="465"/>
      <c r="E5" s="465"/>
      <c r="F5" s="465"/>
      <c r="G5" s="464">
        <f t="shared" ref="G5:G31" si="0">(C5+D5+E5)</f>
        <v>132536</v>
      </c>
      <c r="H5" s="464">
        <v>165538</v>
      </c>
      <c r="I5" s="464">
        <f t="shared" ref="I5:I31" si="1">(G5+H5)</f>
        <v>298074</v>
      </c>
      <c r="J5" s="465"/>
      <c r="K5" s="465"/>
      <c r="L5" s="464">
        <f t="shared" ref="L5:L31" si="2">(J5+K5)</f>
        <v>0</v>
      </c>
      <c r="M5" s="464">
        <f t="shared" ref="M5:M31" si="3">(G5+L5)</f>
        <v>132536</v>
      </c>
      <c r="N5" s="466">
        <f t="shared" ref="N5:N31" si="4">(I5+L5)</f>
        <v>298074</v>
      </c>
    </row>
    <row r="6" spans="1:15" ht="15" customHeight="1" x14ac:dyDescent="0.2">
      <c r="A6" s="573"/>
      <c r="B6" s="384" t="s">
        <v>702</v>
      </c>
      <c r="C6" s="464">
        <v>346682</v>
      </c>
      <c r="D6" s="465"/>
      <c r="E6" s="465"/>
      <c r="F6" s="465"/>
      <c r="G6" s="464">
        <f t="shared" si="0"/>
        <v>346682</v>
      </c>
      <c r="H6" s="464">
        <v>262696</v>
      </c>
      <c r="I6" s="464">
        <f t="shared" si="1"/>
        <v>609378</v>
      </c>
      <c r="J6" s="465"/>
      <c r="K6" s="465"/>
      <c r="L6" s="464">
        <f t="shared" si="2"/>
        <v>0</v>
      </c>
      <c r="M6" s="464">
        <f t="shared" si="3"/>
        <v>346682</v>
      </c>
      <c r="N6" s="466">
        <f t="shared" si="4"/>
        <v>609378</v>
      </c>
    </row>
    <row r="7" spans="1:15" ht="15" customHeight="1" x14ac:dyDescent="0.2">
      <c r="A7" s="573"/>
      <c r="B7" s="384" t="s">
        <v>703</v>
      </c>
      <c r="C7" s="464">
        <v>5453558</v>
      </c>
      <c r="D7" s="465"/>
      <c r="E7" s="465"/>
      <c r="F7" s="465"/>
      <c r="G7" s="464">
        <f t="shared" si="0"/>
        <v>5453558</v>
      </c>
      <c r="H7" s="464">
        <v>406768</v>
      </c>
      <c r="I7" s="464">
        <f t="shared" si="1"/>
        <v>5860326</v>
      </c>
      <c r="J7" s="465"/>
      <c r="K7" s="465"/>
      <c r="L7" s="464">
        <f t="shared" si="2"/>
        <v>0</v>
      </c>
      <c r="M7" s="464">
        <f t="shared" si="3"/>
        <v>5453558</v>
      </c>
      <c r="N7" s="466">
        <f t="shared" si="4"/>
        <v>5860326</v>
      </c>
    </row>
    <row r="8" spans="1:15" ht="15" customHeight="1" x14ac:dyDescent="0.2">
      <c r="A8" s="573"/>
      <c r="B8" s="384" t="s">
        <v>704</v>
      </c>
      <c r="C8" s="464">
        <v>13424294</v>
      </c>
      <c r="D8" s="465"/>
      <c r="E8" s="464">
        <v>715264</v>
      </c>
      <c r="F8" s="465"/>
      <c r="G8" s="464">
        <f t="shared" si="0"/>
        <v>14139558</v>
      </c>
      <c r="H8" s="464">
        <v>1230536</v>
      </c>
      <c r="I8" s="464">
        <f t="shared" si="1"/>
        <v>15370094</v>
      </c>
      <c r="J8" s="465"/>
      <c r="K8" s="465"/>
      <c r="L8" s="464">
        <f t="shared" si="2"/>
        <v>0</v>
      </c>
      <c r="M8" s="464">
        <f t="shared" si="3"/>
        <v>14139558</v>
      </c>
      <c r="N8" s="466">
        <f t="shared" si="4"/>
        <v>15370094</v>
      </c>
    </row>
    <row r="9" spans="1:15" ht="15" customHeight="1" x14ac:dyDescent="0.2">
      <c r="A9" s="573"/>
      <c r="B9" s="384" t="s">
        <v>705</v>
      </c>
      <c r="C9" s="464">
        <v>12399568</v>
      </c>
      <c r="D9" s="465"/>
      <c r="E9" s="464">
        <v>1457316</v>
      </c>
      <c r="F9" s="465"/>
      <c r="G9" s="464">
        <f t="shared" si="0"/>
        <v>13856884</v>
      </c>
      <c r="H9" s="464">
        <v>573734</v>
      </c>
      <c r="I9" s="464">
        <f t="shared" si="1"/>
        <v>14430618</v>
      </c>
      <c r="J9" s="465"/>
      <c r="K9" s="465"/>
      <c r="L9" s="464">
        <f t="shared" si="2"/>
        <v>0</v>
      </c>
      <c r="M9" s="464">
        <f t="shared" si="3"/>
        <v>13856884</v>
      </c>
      <c r="N9" s="466">
        <f t="shared" si="4"/>
        <v>14430618</v>
      </c>
    </row>
    <row r="10" spans="1:15" ht="15" customHeight="1" x14ac:dyDescent="0.2">
      <c r="A10" s="573"/>
      <c r="B10" s="384" t="s">
        <v>706</v>
      </c>
      <c r="C10" s="464">
        <v>14320372</v>
      </c>
      <c r="D10" s="465"/>
      <c r="E10" s="464">
        <v>2021560</v>
      </c>
      <c r="F10" s="465"/>
      <c r="G10" s="464">
        <f t="shared" si="0"/>
        <v>16341932</v>
      </c>
      <c r="H10" s="464">
        <v>2116894</v>
      </c>
      <c r="I10" s="464">
        <f t="shared" si="1"/>
        <v>18458826</v>
      </c>
      <c r="J10" s="465"/>
      <c r="K10" s="465"/>
      <c r="L10" s="464">
        <f t="shared" si="2"/>
        <v>0</v>
      </c>
      <c r="M10" s="464">
        <f t="shared" si="3"/>
        <v>16341932</v>
      </c>
      <c r="N10" s="466">
        <f t="shared" si="4"/>
        <v>18458826</v>
      </c>
    </row>
    <row r="11" spans="1:15" ht="15" customHeight="1" x14ac:dyDescent="0.2">
      <c r="A11" s="573"/>
      <c r="B11" s="384" t="s">
        <v>707</v>
      </c>
      <c r="C11" s="464">
        <v>16303940</v>
      </c>
      <c r="D11" s="465"/>
      <c r="E11" s="464">
        <v>2589672</v>
      </c>
      <c r="F11" s="465"/>
      <c r="G11" s="464">
        <f t="shared" si="0"/>
        <v>18893612</v>
      </c>
      <c r="H11" s="464">
        <v>2585322</v>
      </c>
      <c r="I11" s="464">
        <f t="shared" si="1"/>
        <v>21478934</v>
      </c>
      <c r="J11" s="465"/>
      <c r="K11" s="465"/>
      <c r="L11" s="464">
        <f t="shared" si="2"/>
        <v>0</v>
      </c>
      <c r="M11" s="464">
        <f t="shared" si="3"/>
        <v>18893612</v>
      </c>
      <c r="N11" s="466">
        <f t="shared" si="4"/>
        <v>21478934</v>
      </c>
    </row>
    <row r="12" spans="1:15" ht="15" customHeight="1" x14ac:dyDescent="0.2">
      <c r="A12" s="573"/>
      <c r="B12" s="384" t="s">
        <v>708</v>
      </c>
      <c r="C12" s="464">
        <v>18061092</v>
      </c>
      <c r="D12" s="465"/>
      <c r="E12" s="464">
        <v>3015920</v>
      </c>
      <c r="F12" s="465"/>
      <c r="G12" s="464">
        <f t="shared" si="0"/>
        <v>21077012</v>
      </c>
      <c r="H12" s="464">
        <v>2697858</v>
      </c>
      <c r="I12" s="464">
        <f t="shared" si="1"/>
        <v>23774870</v>
      </c>
      <c r="J12" s="465"/>
      <c r="K12" s="465"/>
      <c r="L12" s="464">
        <f t="shared" si="2"/>
        <v>0</v>
      </c>
      <c r="M12" s="464">
        <f t="shared" si="3"/>
        <v>21077012</v>
      </c>
      <c r="N12" s="466">
        <f t="shared" si="4"/>
        <v>23774870</v>
      </c>
    </row>
    <row r="13" spans="1:15" ht="15" customHeight="1" x14ac:dyDescent="0.2">
      <c r="A13" s="573"/>
      <c r="B13" s="384" t="s">
        <v>709</v>
      </c>
      <c r="C13" s="464">
        <v>17171670</v>
      </c>
      <c r="D13" s="465"/>
      <c r="E13" s="464">
        <v>3586200</v>
      </c>
      <c r="F13" s="465"/>
      <c r="G13" s="464">
        <f t="shared" si="0"/>
        <v>20757870</v>
      </c>
      <c r="H13" s="464">
        <v>2675776</v>
      </c>
      <c r="I13" s="464">
        <f t="shared" si="1"/>
        <v>23433646</v>
      </c>
      <c r="J13" s="465"/>
      <c r="K13" s="465"/>
      <c r="L13" s="464">
        <f t="shared" si="2"/>
        <v>0</v>
      </c>
      <c r="M13" s="464">
        <f t="shared" si="3"/>
        <v>20757870</v>
      </c>
      <c r="N13" s="466">
        <f t="shared" si="4"/>
        <v>23433646</v>
      </c>
    </row>
    <row r="14" spans="1:15" ht="15" customHeight="1" x14ac:dyDescent="0.2">
      <c r="A14" s="573"/>
      <c r="B14" s="384" t="s">
        <v>710</v>
      </c>
      <c r="C14" s="464">
        <v>22826484</v>
      </c>
      <c r="D14" s="465"/>
      <c r="E14" s="464">
        <v>4246490</v>
      </c>
      <c r="F14" s="465"/>
      <c r="G14" s="464">
        <f t="shared" si="0"/>
        <v>27072974</v>
      </c>
      <c r="H14" s="464">
        <v>2995004</v>
      </c>
      <c r="I14" s="464">
        <f t="shared" si="1"/>
        <v>30067978</v>
      </c>
      <c r="J14" s="465"/>
      <c r="K14" s="465"/>
      <c r="L14" s="464">
        <f t="shared" si="2"/>
        <v>0</v>
      </c>
      <c r="M14" s="464">
        <f t="shared" si="3"/>
        <v>27072974</v>
      </c>
      <c r="N14" s="466">
        <f t="shared" si="4"/>
        <v>30067978</v>
      </c>
    </row>
    <row r="15" spans="1:15" ht="15" customHeight="1" x14ac:dyDescent="0.2">
      <c r="A15" s="573"/>
      <c r="B15" s="384" t="s">
        <v>711</v>
      </c>
      <c r="C15" s="464">
        <v>33112570</v>
      </c>
      <c r="D15" s="465"/>
      <c r="E15" s="464">
        <v>5034746</v>
      </c>
      <c r="F15" s="465"/>
      <c r="G15" s="464">
        <f t="shared" si="0"/>
        <v>38147316</v>
      </c>
      <c r="H15" s="464">
        <v>3798278</v>
      </c>
      <c r="I15" s="464">
        <f t="shared" si="1"/>
        <v>41945594</v>
      </c>
      <c r="J15" s="465"/>
      <c r="K15" s="465"/>
      <c r="L15" s="464">
        <f t="shared" si="2"/>
        <v>0</v>
      </c>
      <c r="M15" s="464">
        <f t="shared" si="3"/>
        <v>38147316</v>
      </c>
      <c r="N15" s="466">
        <f t="shared" si="4"/>
        <v>41945594</v>
      </c>
    </row>
    <row r="16" spans="1:15" ht="15" customHeight="1" x14ac:dyDescent="0.2">
      <c r="A16" s="573"/>
      <c r="B16" s="384" t="s">
        <v>712</v>
      </c>
      <c r="C16" s="464">
        <v>36714806</v>
      </c>
      <c r="D16" s="465"/>
      <c r="E16" s="464">
        <v>7148446</v>
      </c>
      <c r="F16" s="465"/>
      <c r="G16" s="464">
        <f t="shared" si="0"/>
        <v>43863252</v>
      </c>
      <c r="H16" s="464">
        <v>4808090</v>
      </c>
      <c r="I16" s="464">
        <f t="shared" si="1"/>
        <v>48671342</v>
      </c>
      <c r="J16" s="464">
        <v>1890756</v>
      </c>
      <c r="K16" s="465"/>
      <c r="L16" s="464">
        <f t="shared" si="2"/>
        <v>1890756</v>
      </c>
      <c r="M16" s="464">
        <f t="shared" si="3"/>
        <v>45754008</v>
      </c>
      <c r="N16" s="466">
        <f t="shared" si="4"/>
        <v>50562098</v>
      </c>
    </row>
    <row r="17" spans="1:14" ht="15" customHeight="1" x14ac:dyDescent="0.2">
      <c r="A17" s="573"/>
      <c r="B17" s="384" t="s">
        <v>713</v>
      </c>
      <c r="C17" s="464">
        <v>34282496</v>
      </c>
      <c r="D17" s="465"/>
      <c r="E17" s="464">
        <v>14676698</v>
      </c>
      <c r="F17" s="465"/>
      <c r="G17" s="464">
        <f t="shared" si="0"/>
        <v>48959194</v>
      </c>
      <c r="H17" s="464">
        <v>6803248</v>
      </c>
      <c r="I17" s="464">
        <f t="shared" si="1"/>
        <v>55762442</v>
      </c>
      <c r="J17" s="464">
        <v>10324740</v>
      </c>
      <c r="K17" s="465"/>
      <c r="L17" s="464">
        <f t="shared" si="2"/>
        <v>10324740</v>
      </c>
      <c r="M17" s="464">
        <f t="shared" si="3"/>
        <v>59283934</v>
      </c>
      <c r="N17" s="466">
        <f t="shared" si="4"/>
        <v>66087182</v>
      </c>
    </row>
    <row r="18" spans="1:14" ht="15" customHeight="1" x14ac:dyDescent="0.2">
      <c r="A18" s="573"/>
      <c r="B18" s="384" t="s">
        <v>714</v>
      </c>
      <c r="C18" s="464">
        <v>44632488</v>
      </c>
      <c r="D18" s="465"/>
      <c r="E18" s="464">
        <v>18194996</v>
      </c>
      <c r="F18" s="465"/>
      <c r="G18" s="464">
        <f t="shared" si="0"/>
        <v>62827484</v>
      </c>
      <c r="H18" s="464">
        <v>7552282</v>
      </c>
      <c r="I18" s="464">
        <f t="shared" si="1"/>
        <v>70379766</v>
      </c>
      <c r="J18" s="464">
        <v>13007776</v>
      </c>
      <c r="K18" s="465"/>
      <c r="L18" s="464">
        <f t="shared" si="2"/>
        <v>13007776</v>
      </c>
      <c r="M18" s="464">
        <f t="shared" si="3"/>
        <v>75835260</v>
      </c>
      <c r="N18" s="466">
        <f t="shared" si="4"/>
        <v>83387542</v>
      </c>
    </row>
    <row r="19" spans="1:14" ht="15" customHeight="1" x14ac:dyDescent="0.2">
      <c r="A19" s="573"/>
      <c r="B19" s="384" t="s">
        <v>715</v>
      </c>
      <c r="C19" s="464">
        <v>47093026</v>
      </c>
      <c r="D19" s="465"/>
      <c r="E19" s="464">
        <v>19830750</v>
      </c>
      <c r="F19" s="465"/>
      <c r="G19" s="464">
        <f t="shared" si="0"/>
        <v>66923776</v>
      </c>
      <c r="H19" s="464">
        <v>9986382</v>
      </c>
      <c r="I19" s="464">
        <f t="shared" si="1"/>
        <v>76910158</v>
      </c>
      <c r="J19" s="464">
        <v>14742448</v>
      </c>
      <c r="K19" s="465"/>
      <c r="L19" s="464">
        <f t="shared" si="2"/>
        <v>14742448</v>
      </c>
      <c r="M19" s="464">
        <f t="shared" si="3"/>
        <v>81666224</v>
      </c>
      <c r="N19" s="466">
        <f t="shared" si="4"/>
        <v>91652606</v>
      </c>
    </row>
    <row r="20" spans="1:14" ht="15" customHeight="1" x14ac:dyDescent="0.2">
      <c r="A20" s="573"/>
      <c r="B20" s="384" t="s">
        <v>716</v>
      </c>
      <c r="C20" s="464">
        <v>46460998</v>
      </c>
      <c r="D20" s="465"/>
      <c r="E20" s="464">
        <v>20601714</v>
      </c>
      <c r="F20" s="465"/>
      <c r="G20" s="464">
        <f t="shared" si="0"/>
        <v>67062712</v>
      </c>
      <c r="H20" s="464">
        <v>11775958</v>
      </c>
      <c r="I20" s="464">
        <f t="shared" si="1"/>
        <v>78838670</v>
      </c>
      <c r="J20" s="464">
        <v>15573804</v>
      </c>
      <c r="K20" s="465"/>
      <c r="L20" s="464">
        <f t="shared" si="2"/>
        <v>15573804</v>
      </c>
      <c r="M20" s="464">
        <f t="shared" si="3"/>
        <v>82636516</v>
      </c>
      <c r="N20" s="466">
        <f t="shared" si="4"/>
        <v>94412474</v>
      </c>
    </row>
    <row r="21" spans="1:14" ht="15" customHeight="1" x14ac:dyDescent="0.2">
      <c r="A21" s="573"/>
      <c r="B21" s="384" t="s">
        <v>717</v>
      </c>
      <c r="C21" s="464">
        <v>48929748</v>
      </c>
      <c r="D21" s="465"/>
      <c r="E21" s="464">
        <v>21564420</v>
      </c>
      <c r="F21" s="465"/>
      <c r="G21" s="464">
        <f t="shared" si="0"/>
        <v>70494168</v>
      </c>
      <c r="H21" s="464">
        <v>11708442</v>
      </c>
      <c r="I21" s="464">
        <f t="shared" si="1"/>
        <v>82202610</v>
      </c>
      <c r="J21" s="464">
        <v>16841354</v>
      </c>
      <c r="K21" s="465"/>
      <c r="L21" s="464">
        <f t="shared" si="2"/>
        <v>16841354</v>
      </c>
      <c r="M21" s="464">
        <f t="shared" si="3"/>
        <v>87335522</v>
      </c>
      <c r="N21" s="466">
        <f t="shared" si="4"/>
        <v>99043964</v>
      </c>
    </row>
    <row r="22" spans="1:14" ht="15" customHeight="1" x14ac:dyDescent="0.2">
      <c r="A22" s="573"/>
      <c r="B22" s="384" t="s">
        <v>718</v>
      </c>
      <c r="C22" s="464">
        <v>53078046</v>
      </c>
      <c r="D22" s="465"/>
      <c r="E22" s="464">
        <v>24071127</v>
      </c>
      <c r="F22" s="465"/>
      <c r="G22" s="464">
        <f t="shared" si="0"/>
        <v>77149173</v>
      </c>
      <c r="H22" s="464">
        <v>14634501</v>
      </c>
      <c r="I22" s="464">
        <f t="shared" si="1"/>
        <v>91783674</v>
      </c>
      <c r="J22" s="464">
        <v>17481228</v>
      </c>
      <c r="K22" s="465"/>
      <c r="L22" s="464">
        <f t="shared" si="2"/>
        <v>17481228</v>
      </c>
      <c r="M22" s="464">
        <f t="shared" si="3"/>
        <v>94630401</v>
      </c>
      <c r="N22" s="466">
        <f t="shared" si="4"/>
        <v>109264902</v>
      </c>
    </row>
    <row r="23" spans="1:14" ht="15" customHeight="1" x14ac:dyDescent="0.2">
      <c r="A23" s="573"/>
      <c r="B23" s="384" t="s">
        <v>719</v>
      </c>
      <c r="C23" s="464">
        <v>56655939</v>
      </c>
      <c r="D23" s="465"/>
      <c r="E23" s="464">
        <v>29280268</v>
      </c>
      <c r="F23" s="465"/>
      <c r="G23" s="464">
        <f t="shared" si="0"/>
        <v>85936207</v>
      </c>
      <c r="H23" s="464">
        <v>15344592</v>
      </c>
      <c r="I23" s="464">
        <f t="shared" si="1"/>
        <v>101280799</v>
      </c>
      <c r="J23" s="464">
        <v>18347036</v>
      </c>
      <c r="K23" s="465"/>
      <c r="L23" s="464">
        <f t="shared" si="2"/>
        <v>18347036</v>
      </c>
      <c r="M23" s="464">
        <f t="shared" si="3"/>
        <v>104283243</v>
      </c>
      <c r="N23" s="466">
        <f t="shared" si="4"/>
        <v>119627835</v>
      </c>
    </row>
    <row r="24" spans="1:14" ht="15" customHeight="1" x14ac:dyDescent="0.2">
      <c r="A24" s="573"/>
      <c r="B24" s="384" t="s">
        <v>720</v>
      </c>
      <c r="C24" s="464">
        <v>56800249</v>
      </c>
      <c r="D24" s="465"/>
      <c r="E24" s="464">
        <v>32115335</v>
      </c>
      <c r="F24" s="465"/>
      <c r="G24" s="464">
        <f t="shared" si="0"/>
        <v>88915584</v>
      </c>
      <c r="H24" s="464">
        <v>16218859</v>
      </c>
      <c r="I24" s="464">
        <f t="shared" si="1"/>
        <v>105134443</v>
      </c>
      <c r="J24" s="464">
        <v>18504345</v>
      </c>
      <c r="K24" s="465"/>
      <c r="L24" s="464">
        <f t="shared" si="2"/>
        <v>18504345</v>
      </c>
      <c r="M24" s="464">
        <f t="shared" si="3"/>
        <v>107419929</v>
      </c>
      <c r="N24" s="466">
        <f t="shared" si="4"/>
        <v>123638788</v>
      </c>
    </row>
    <row r="25" spans="1:14" ht="15" customHeight="1" x14ac:dyDescent="0.2">
      <c r="A25" s="573"/>
      <c r="B25" s="384" t="s">
        <v>721</v>
      </c>
      <c r="C25" s="464">
        <v>64024983</v>
      </c>
      <c r="D25" s="465"/>
      <c r="E25" s="464">
        <v>36609257</v>
      </c>
      <c r="F25" s="465"/>
      <c r="G25" s="464">
        <f t="shared" si="0"/>
        <v>100634240</v>
      </c>
      <c r="H25" s="464">
        <v>17739118</v>
      </c>
      <c r="I25" s="464">
        <f t="shared" si="1"/>
        <v>118373358</v>
      </c>
      <c r="J25" s="464">
        <v>20129402</v>
      </c>
      <c r="K25" s="465"/>
      <c r="L25" s="464">
        <f t="shared" si="2"/>
        <v>20129402</v>
      </c>
      <c r="M25" s="464">
        <f t="shared" si="3"/>
        <v>120763642</v>
      </c>
      <c r="N25" s="466">
        <f t="shared" si="4"/>
        <v>138502760</v>
      </c>
    </row>
    <row r="26" spans="1:14" ht="15" customHeight="1" x14ac:dyDescent="0.2">
      <c r="A26" s="573"/>
      <c r="B26" s="384" t="s">
        <v>722</v>
      </c>
      <c r="C26" s="464">
        <v>73227887</v>
      </c>
      <c r="D26" s="465"/>
      <c r="E26" s="464">
        <v>41068702</v>
      </c>
      <c r="F26" s="465"/>
      <c r="G26" s="464">
        <f t="shared" si="0"/>
        <v>114296589</v>
      </c>
      <c r="H26" s="464">
        <v>22421727</v>
      </c>
      <c r="I26" s="464">
        <f t="shared" si="1"/>
        <v>136718316</v>
      </c>
      <c r="J26" s="464">
        <v>21941691</v>
      </c>
      <c r="K26" s="465"/>
      <c r="L26" s="464">
        <f t="shared" si="2"/>
        <v>21941691</v>
      </c>
      <c r="M26" s="464">
        <f t="shared" si="3"/>
        <v>136238280</v>
      </c>
      <c r="N26" s="466">
        <f t="shared" si="4"/>
        <v>158660007</v>
      </c>
    </row>
    <row r="27" spans="1:14" ht="15" customHeight="1" x14ac:dyDescent="0.2">
      <c r="A27" s="573"/>
      <c r="B27" s="384" t="s">
        <v>723</v>
      </c>
      <c r="C27" s="464">
        <v>88176385</v>
      </c>
      <c r="D27" s="465"/>
      <c r="E27" s="464">
        <v>45180856</v>
      </c>
      <c r="F27" s="465"/>
      <c r="G27" s="464">
        <f t="shared" si="0"/>
        <v>133357241</v>
      </c>
      <c r="H27" s="464">
        <v>26917666</v>
      </c>
      <c r="I27" s="464">
        <f t="shared" si="1"/>
        <v>160274907</v>
      </c>
      <c r="J27" s="464">
        <v>24384028</v>
      </c>
      <c r="K27" s="465"/>
      <c r="L27" s="464">
        <f t="shared" si="2"/>
        <v>24384028</v>
      </c>
      <c r="M27" s="464">
        <f t="shared" si="3"/>
        <v>157741269</v>
      </c>
      <c r="N27" s="466">
        <f t="shared" si="4"/>
        <v>184658935</v>
      </c>
    </row>
    <row r="28" spans="1:14" ht="15" customHeight="1" x14ac:dyDescent="0.2">
      <c r="A28" s="573"/>
      <c r="B28" s="384" t="s">
        <v>724</v>
      </c>
      <c r="C28" s="464">
        <v>90061869</v>
      </c>
      <c r="D28" s="465"/>
      <c r="E28" s="464">
        <v>52005350</v>
      </c>
      <c r="F28" s="465"/>
      <c r="G28" s="464">
        <f t="shared" si="0"/>
        <v>142067219</v>
      </c>
      <c r="H28" s="464">
        <v>31201229</v>
      </c>
      <c r="I28" s="464">
        <f t="shared" si="1"/>
        <v>173268448</v>
      </c>
      <c r="J28" s="464">
        <v>35466642</v>
      </c>
      <c r="K28" s="465"/>
      <c r="L28" s="464">
        <f t="shared" si="2"/>
        <v>35466642</v>
      </c>
      <c r="M28" s="464">
        <f t="shared" si="3"/>
        <v>177533861</v>
      </c>
      <c r="N28" s="466">
        <f t="shared" si="4"/>
        <v>208735090</v>
      </c>
    </row>
    <row r="29" spans="1:14" ht="15" customHeight="1" x14ac:dyDescent="0.2">
      <c r="A29" s="573"/>
      <c r="B29" s="384" t="s">
        <v>725</v>
      </c>
      <c r="C29" s="464">
        <v>87431438</v>
      </c>
      <c r="D29" s="465"/>
      <c r="E29" s="464">
        <v>58139459</v>
      </c>
      <c r="F29" s="465"/>
      <c r="G29" s="464">
        <f t="shared" si="0"/>
        <v>145570897</v>
      </c>
      <c r="H29" s="464">
        <v>32061691</v>
      </c>
      <c r="I29" s="464">
        <f t="shared" si="1"/>
        <v>177632588</v>
      </c>
      <c r="J29" s="464">
        <v>48640243</v>
      </c>
      <c r="K29" s="465"/>
      <c r="L29" s="464">
        <f t="shared" si="2"/>
        <v>48640243</v>
      </c>
      <c r="M29" s="464">
        <f t="shared" si="3"/>
        <v>194211140</v>
      </c>
      <c r="N29" s="466">
        <f t="shared" si="4"/>
        <v>226272831</v>
      </c>
    </row>
    <row r="30" spans="1:14" ht="15" customHeight="1" x14ac:dyDescent="0.2">
      <c r="A30" s="573"/>
      <c r="B30" s="384" t="s">
        <v>726</v>
      </c>
      <c r="C30" s="464">
        <v>108066351</v>
      </c>
      <c r="D30" s="465"/>
      <c r="E30" s="464">
        <v>66802821</v>
      </c>
      <c r="F30" s="465"/>
      <c r="G30" s="464">
        <f t="shared" si="0"/>
        <v>174869172</v>
      </c>
      <c r="H30" s="464">
        <v>43426672</v>
      </c>
      <c r="I30" s="464">
        <f t="shared" si="1"/>
        <v>218295844</v>
      </c>
      <c r="J30" s="464">
        <v>59015335</v>
      </c>
      <c r="K30" s="465"/>
      <c r="L30" s="464">
        <f t="shared" si="2"/>
        <v>59015335</v>
      </c>
      <c r="M30" s="464">
        <f t="shared" si="3"/>
        <v>233884507</v>
      </c>
      <c r="N30" s="466">
        <f t="shared" si="4"/>
        <v>277311179</v>
      </c>
    </row>
    <row r="31" spans="1:14" ht="15" customHeight="1" x14ac:dyDescent="0.2">
      <c r="A31" s="573"/>
      <c r="B31" s="389" t="s">
        <v>727</v>
      </c>
      <c r="C31" s="467">
        <v>131341320</v>
      </c>
      <c r="D31" s="468"/>
      <c r="E31" s="467">
        <v>80586986</v>
      </c>
      <c r="F31" s="468"/>
      <c r="G31" s="467">
        <f t="shared" si="0"/>
        <v>211928306</v>
      </c>
      <c r="H31" s="467">
        <v>50368781</v>
      </c>
      <c r="I31" s="467">
        <f t="shared" si="1"/>
        <v>262297087</v>
      </c>
      <c r="J31" s="467">
        <v>66827982</v>
      </c>
      <c r="K31" s="468"/>
      <c r="L31" s="467">
        <f t="shared" si="2"/>
        <v>66827982</v>
      </c>
      <c r="M31" s="467">
        <f t="shared" si="3"/>
        <v>278756288</v>
      </c>
      <c r="N31" s="469">
        <f t="shared" si="4"/>
        <v>329125069</v>
      </c>
    </row>
    <row r="32" spans="1:14" ht="15" customHeight="1" x14ac:dyDescent="0.2">
      <c r="A32" s="573"/>
      <c r="B32" s="397"/>
      <c r="C32" s="393"/>
      <c r="D32" s="2"/>
      <c r="E32" s="393"/>
      <c r="F32" s="2"/>
      <c r="G32" s="393"/>
      <c r="H32" s="393"/>
      <c r="I32" s="393"/>
      <c r="J32" s="393"/>
      <c r="K32" s="2"/>
      <c r="L32" s="393"/>
      <c r="M32" s="393"/>
      <c r="N32" s="393"/>
    </row>
    <row r="33" spans="1:14" ht="15" customHeight="1" x14ac:dyDescent="0.2">
      <c r="A33" s="573"/>
      <c r="B33" s="397"/>
      <c r="C33" s="393"/>
      <c r="D33" s="2"/>
      <c r="E33" s="393"/>
      <c r="F33" s="2"/>
      <c r="G33" s="393"/>
      <c r="H33" s="393"/>
      <c r="I33" s="393"/>
      <c r="J33" s="393"/>
      <c r="K33" s="2"/>
      <c r="L33" s="393"/>
      <c r="M33" s="470" t="s">
        <v>801</v>
      </c>
      <c r="N33" s="393"/>
    </row>
  </sheetData>
  <mergeCells count="1">
    <mergeCell ref="A1:A33"/>
  </mergeCells>
  <printOptions verticalCentered="1"/>
  <pageMargins left="0.39370078740157483" right="0.74803149606299213" top="0.98425196850393704" bottom="0.98425196850393704" header="0.31496062992125984" footer="0.31496062992125984"/>
  <pageSetup paperSize="9" scale="91"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BX96"/>
  <sheetViews>
    <sheetView workbookViewId="0">
      <selection activeCell="O1" sqref="O1"/>
    </sheetView>
  </sheetViews>
  <sheetFormatPr defaultColWidth="12.7109375" defaultRowHeight="12.75" x14ac:dyDescent="0.2"/>
  <cols>
    <col min="1" max="1" width="10.42578125" style="471" customWidth="1"/>
    <col min="2" max="2" width="6.5703125" style="4" customWidth="1"/>
    <col min="3" max="5" width="10.85546875" style="4" customWidth="1"/>
    <col min="6" max="6" width="11.42578125" style="4" customWidth="1"/>
    <col min="7" max="7" width="12.28515625" style="4" customWidth="1"/>
    <col min="8" max="8" width="9.85546875" style="4" customWidth="1"/>
    <col min="9" max="9" width="12.42578125" style="4" customWidth="1"/>
    <col min="10" max="10" width="11.140625" style="4" customWidth="1"/>
    <col min="11" max="11" width="11.7109375" style="4" customWidth="1"/>
    <col min="12" max="12" width="10.7109375" style="4" customWidth="1"/>
    <col min="13" max="14" width="12.28515625" style="4" customWidth="1"/>
    <col min="15" max="17" width="12.7109375" style="4"/>
    <col min="18" max="20" width="14.7109375" style="4" customWidth="1"/>
    <col min="21" max="23" width="12.7109375" style="4"/>
    <col min="24" max="24" width="8.7109375" style="4" customWidth="1"/>
    <col min="25" max="25" width="12.7109375" style="4"/>
    <col min="26" max="27" width="10.7109375" style="4" customWidth="1"/>
    <col min="28" max="29" width="12.7109375" style="4"/>
    <col min="30" max="30" width="11.7109375" style="4" customWidth="1"/>
    <col min="31" max="31" width="11.140625" style="4" customWidth="1"/>
    <col min="32" max="32" width="10.42578125" style="4" customWidth="1"/>
    <col min="33" max="33" width="11.28515625" style="4" customWidth="1"/>
    <col min="34" max="36" width="12.7109375" style="4"/>
    <col min="37" max="37" width="15.7109375" style="4" customWidth="1"/>
    <col min="38" max="38" width="8.7109375" style="4" customWidth="1"/>
    <col min="39" max="39" width="12.7109375" style="4"/>
    <col min="40" max="40" width="14.7109375" style="4" customWidth="1"/>
    <col min="41" max="41" width="8.7109375" style="4" customWidth="1"/>
    <col min="42" max="43" width="15.7109375" style="4" customWidth="1"/>
    <col min="44" max="44" width="8.7109375" style="4" customWidth="1"/>
    <col min="45" max="50" width="12.7109375" style="4"/>
    <col min="51" max="51" width="15.7109375" style="4" customWidth="1"/>
    <col min="52" max="52" width="12.7109375" style="4"/>
    <col min="53" max="53" width="15.7109375" style="4" customWidth="1"/>
    <col min="54" max="54" width="12.7109375" style="4"/>
    <col min="55" max="55" width="12.7109375" style="267"/>
    <col min="56" max="57" width="15.7109375" style="267" customWidth="1"/>
    <col min="58" max="66" width="12.7109375" style="267"/>
    <col min="67" max="67" width="15.7109375" style="267" customWidth="1"/>
    <col min="68" max="68" width="12.7109375" style="267"/>
    <col min="69" max="69" width="15.7109375" style="267" customWidth="1"/>
    <col min="70" max="16384" width="12.7109375" style="267"/>
  </cols>
  <sheetData>
    <row r="1" spans="1:76" ht="12.75" customHeight="1" x14ac:dyDescent="0.2">
      <c r="A1" s="573">
        <v>29</v>
      </c>
      <c r="B1" s="377" t="s">
        <v>785</v>
      </c>
      <c r="C1" s="2"/>
      <c r="D1" s="2"/>
      <c r="E1" s="2"/>
      <c r="F1" s="2"/>
      <c r="G1" s="2"/>
      <c r="H1" s="2"/>
      <c r="I1" s="2"/>
      <c r="J1" s="2"/>
      <c r="K1" s="2"/>
      <c r="L1" s="2"/>
      <c r="M1" s="2"/>
      <c r="N1" s="2"/>
      <c r="X1" s="267"/>
      <c r="Y1" s="267"/>
      <c r="Z1" s="267"/>
      <c r="AA1" s="267"/>
      <c r="AB1" s="267"/>
      <c r="AC1" s="267"/>
      <c r="AD1" s="267"/>
      <c r="AE1" s="267"/>
      <c r="AF1" s="267"/>
      <c r="AG1" s="267"/>
      <c r="AH1" s="267"/>
      <c r="AI1" s="267"/>
      <c r="AJ1" s="267"/>
      <c r="AK1" s="267"/>
      <c r="AL1" s="267"/>
      <c r="AM1" s="267"/>
      <c r="AN1" s="267"/>
      <c r="AO1" s="267"/>
      <c r="AP1" s="267"/>
      <c r="AQ1" s="267"/>
      <c r="AR1" s="267"/>
      <c r="AS1" s="267"/>
      <c r="AT1" s="267"/>
    </row>
    <row r="2" spans="1:76" ht="12.75" customHeight="1" x14ac:dyDescent="0.2">
      <c r="A2" s="573"/>
      <c r="B2" s="377"/>
      <c r="C2" s="2"/>
      <c r="D2" s="2"/>
      <c r="E2" s="2"/>
      <c r="F2" s="2"/>
      <c r="G2" s="2"/>
      <c r="H2" s="2"/>
      <c r="I2" s="2"/>
      <c r="J2" s="2"/>
      <c r="K2" s="2"/>
      <c r="L2" s="2"/>
      <c r="M2" s="2"/>
      <c r="N2" s="2"/>
      <c r="X2" s="267"/>
      <c r="Y2" s="267"/>
      <c r="Z2" s="267"/>
      <c r="AA2" s="267"/>
      <c r="AB2" s="267"/>
      <c r="AC2" s="267"/>
      <c r="AD2" s="267"/>
      <c r="AE2" s="267"/>
      <c r="AF2" s="267"/>
      <c r="AG2" s="267"/>
      <c r="AH2" s="267"/>
      <c r="AI2" s="267"/>
      <c r="AJ2" s="267"/>
      <c r="AK2" s="267"/>
      <c r="AL2" s="267"/>
      <c r="AM2" s="267"/>
      <c r="AN2" s="267"/>
      <c r="AO2" s="267"/>
      <c r="AP2" s="267"/>
      <c r="AQ2" s="267"/>
      <c r="AR2" s="267"/>
      <c r="AS2" s="267"/>
      <c r="AT2" s="267"/>
    </row>
    <row r="3" spans="1:76" x14ac:dyDescent="0.2">
      <c r="A3" s="573"/>
      <c r="B3" s="459" t="s">
        <v>786</v>
      </c>
      <c r="C3" s="79"/>
      <c r="D3" s="79"/>
      <c r="E3" s="79"/>
      <c r="F3" s="79"/>
      <c r="G3" s="79"/>
      <c r="H3" s="446" t="s">
        <v>787</v>
      </c>
      <c r="I3" s="446" t="s">
        <v>788</v>
      </c>
      <c r="J3" s="461" t="s">
        <v>789</v>
      </c>
      <c r="K3" s="56"/>
      <c r="L3" s="56"/>
      <c r="M3" s="446" t="s">
        <v>790</v>
      </c>
      <c r="N3" s="472" t="s">
        <v>791</v>
      </c>
      <c r="X3" s="267"/>
      <c r="Y3" s="267"/>
      <c r="Z3" s="267"/>
      <c r="AA3" s="267"/>
      <c r="AB3" s="267"/>
      <c r="AC3" s="267"/>
      <c r="AD3" s="267"/>
      <c r="AE3" s="267"/>
      <c r="AF3" s="267"/>
      <c r="AG3" s="267"/>
      <c r="AH3" s="267"/>
      <c r="AI3" s="267"/>
      <c r="AJ3" s="267"/>
      <c r="AK3" s="267"/>
      <c r="AL3" s="267"/>
      <c r="AM3" s="267"/>
      <c r="AN3" s="267"/>
      <c r="AO3" s="267"/>
      <c r="AP3" s="267"/>
      <c r="AQ3" s="267"/>
      <c r="AR3" s="267"/>
      <c r="AS3" s="267"/>
      <c r="AT3" s="267"/>
    </row>
    <row r="4" spans="1:76" x14ac:dyDescent="0.2">
      <c r="A4" s="573"/>
      <c r="B4" s="462" t="s">
        <v>792</v>
      </c>
      <c r="C4" s="381" t="s">
        <v>793</v>
      </c>
      <c r="D4" s="381" t="s">
        <v>697</v>
      </c>
      <c r="E4" s="381" t="s">
        <v>794</v>
      </c>
      <c r="F4" s="381" t="s">
        <v>795</v>
      </c>
      <c r="G4" s="381" t="s">
        <v>796</v>
      </c>
      <c r="H4" s="381" t="s">
        <v>797</v>
      </c>
      <c r="I4" s="381" t="s">
        <v>798</v>
      </c>
      <c r="J4" s="399" t="s">
        <v>793</v>
      </c>
      <c r="K4" s="399" t="s">
        <v>799</v>
      </c>
      <c r="L4" s="473" t="s">
        <v>646</v>
      </c>
      <c r="M4" s="381" t="s">
        <v>760</v>
      </c>
      <c r="N4" s="382" t="s">
        <v>800</v>
      </c>
      <c r="O4" s="2"/>
      <c r="X4" s="267"/>
      <c r="Y4" s="267"/>
      <c r="Z4" s="267"/>
      <c r="AA4" s="267"/>
      <c r="AB4" s="267"/>
      <c r="AC4" s="267"/>
      <c r="AD4" s="267"/>
      <c r="AE4" s="267"/>
      <c r="AF4" s="267"/>
      <c r="AG4" s="267"/>
      <c r="AH4" s="267"/>
      <c r="AI4" s="267"/>
      <c r="AJ4" s="267"/>
      <c r="AK4" s="267"/>
      <c r="AL4" s="267"/>
      <c r="AM4" s="267"/>
      <c r="AN4" s="267"/>
      <c r="AO4" s="267"/>
      <c r="AP4" s="267"/>
      <c r="AQ4" s="267"/>
      <c r="AR4" s="267"/>
      <c r="AS4" s="267"/>
      <c r="AT4" s="267"/>
    </row>
    <row r="5" spans="1:76" ht="15.75" customHeight="1" x14ac:dyDescent="0.2">
      <c r="A5" s="573"/>
      <c r="B5" s="384" t="s">
        <v>728</v>
      </c>
      <c r="C5" s="464">
        <v>149033245</v>
      </c>
      <c r="D5" s="465"/>
      <c r="E5" s="464">
        <v>107317318</v>
      </c>
      <c r="F5" s="465"/>
      <c r="G5" s="464">
        <f t="shared" ref="G5:G19" si="0">(C5+D5+E5)</f>
        <v>256350563</v>
      </c>
      <c r="H5" s="464">
        <v>27490706</v>
      </c>
      <c r="I5" s="464">
        <f t="shared" ref="I5:I20" si="1">(G5+H5)</f>
        <v>283841269</v>
      </c>
      <c r="J5" s="464">
        <v>95244660</v>
      </c>
      <c r="K5" s="465"/>
      <c r="L5" s="464">
        <f t="shared" ref="L5:L20" si="2">(J5+K5)</f>
        <v>95244660</v>
      </c>
      <c r="M5" s="464">
        <f t="shared" ref="M5:M20" si="3">(G5+L5)</f>
        <v>351595223</v>
      </c>
      <c r="N5" s="466">
        <f t="shared" ref="N5:N20" si="4">(I5+L5)</f>
        <v>379085929</v>
      </c>
      <c r="X5" s="267"/>
      <c r="Y5" s="267"/>
      <c r="Z5" s="267"/>
      <c r="AA5" s="267"/>
      <c r="AB5" s="267"/>
      <c r="AC5" s="267"/>
      <c r="AD5" s="267"/>
      <c r="AE5" s="267"/>
      <c r="AF5" s="267"/>
      <c r="AG5" s="267"/>
      <c r="AH5" s="267"/>
      <c r="AI5" s="267"/>
      <c r="AJ5" s="267"/>
      <c r="AK5" s="267"/>
      <c r="AL5" s="267"/>
      <c r="AM5" s="267"/>
      <c r="AN5" s="267"/>
      <c r="AO5" s="267"/>
      <c r="AP5" s="267"/>
      <c r="AQ5" s="267"/>
      <c r="AR5" s="267"/>
      <c r="AS5" s="267"/>
      <c r="AT5" s="267"/>
      <c r="BP5" s="474"/>
      <c r="BR5" s="474"/>
      <c r="BT5" s="474"/>
      <c r="BV5" s="474"/>
      <c r="BW5" s="475"/>
      <c r="BX5" s="474"/>
    </row>
    <row r="6" spans="1:76" ht="15.75" customHeight="1" x14ac:dyDescent="0.2">
      <c r="A6" s="573"/>
      <c r="B6" s="384" t="s">
        <v>729</v>
      </c>
      <c r="C6" s="464">
        <v>111077507</v>
      </c>
      <c r="D6" s="465"/>
      <c r="E6" s="464">
        <v>115201775</v>
      </c>
      <c r="F6" s="465"/>
      <c r="G6" s="464">
        <f t="shared" si="0"/>
        <v>226279282</v>
      </c>
      <c r="H6" s="464">
        <v>8623582</v>
      </c>
      <c r="I6" s="464">
        <f t="shared" si="1"/>
        <v>234902864</v>
      </c>
      <c r="J6" s="464">
        <v>111676421</v>
      </c>
      <c r="K6" s="465"/>
      <c r="L6" s="464">
        <f t="shared" si="2"/>
        <v>111676421</v>
      </c>
      <c r="M6" s="464">
        <f t="shared" si="3"/>
        <v>337955703</v>
      </c>
      <c r="N6" s="466">
        <f t="shared" si="4"/>
        <v>346579285</v>
      </c>
      <c r="X6" s="267"/>
      <c r="Y6" s="267"/>
      <c r="Z6" s="267"/>
      <c r="AA6" s="267"/>
      <c r="AB6" s="267"/>
      <c r="AC6" s="267"/>
      <c r="AD6" s="267"/>
      <c r="AE6" s="267"/>
      <c r="AF6" s="267"/>
      <c r="AG6" s="267"/>
      <c r="AH6" s="267"/>
      <c r="AI6" s="267"/>
      <c r="AJ6" s="267"/>
      <c r="AK6" s="267"/>
      <c r="AL6" s="267"/>
      <c r="AM6" s="267"/>
      <c r="AN6" s="267"/>
      <c r="AO6" s="267"/>
      <c r="AP6" s="267"/>
      <c r="AQ6" s="267"/>
      <c r="AR6" s="267"/>
      <c r="AS6" s="267"/>
      <c r="AT6" s="267"/>
      <c r="BP6" s="474"/>
      <c r="BR6" s="474"/>
      <c r="BT6" s="474"/>
      <c r="BV6" s="474"/>
      <c r="BW6" s="475"/>
      <c r="BX6" s="474"/>
    </row>
    <row r="7" spans="1:76" ht="15.75" customHeight="1" x14ac:dyDescent="0.2">
      <c r="A7" s="573"/>
      <c r="B7" s="384" t="s">
        <v>730</v>
      </c>
      <c r="C7" s="464">
        <v>118303375</v>
      </c>
      <c r="D7" s="465"/>
      <c r="E7" s="464">
        <v>127911837</v>
      </c>
      <c r="F7" s="465"/>
      <c r="G7" s="464">
        <f t="shared" si="0"/>
        <v>246215212</v>
      </c>
      <c r="H7" s="464">
        <v>9832410</v>
      </c>
      <c r="I7" s="464">
        <f t="shared" si="1"/>
        <v>256047622</v>
      </c>
      <c r="J7" s="464">
        <v>115025169</v>
      </c>
      <c r="K7" s="465"/>
      <c r="L7" s="464">
        <f t="shared" si="2"/>
        <v>115025169</v>
      </c>
      <c r="M7" s="464">
        <f t="shared" si="3"/>
        <v>361240381</v>
      </c>
      <c r="N7" s="466">
        <f t="shared" si="4"/>
        <v>371072791</v>
      </c>
      <c r="X7" s="267"/>
      <c r="Y7" s="267"/>
      <c r="Z7" s="267"/>
      <c r="AA7" s="267"/>
      <c r="AB7" s="267"/>
      <c r="AC7" s="267"/>
      <c r="AD7" s="267"/>
      <c r="AE7" s="267"/>
      <c r="AF7" s="267"/>
      <c r="AG7" s="267"/>
      <c r="AH7" s="267"/>
      <c r="AI7" s="267"/>
      <c r="AJ7" s="267"/>
      <c r="AK7" s="267"/>
      <c r="AL7" s="267"/>
      <c r="AM7" s="267"/>
      <c r="AN7" s="267"/>
      <c r="AO7" s="267"/>
      <c r="AP7" s="267"/>
      <c r="AQ7" s="267"/>
      <c r="AR7" s="267"/>
      <c r="AS7" s="267"/>
      <c r="AT7" s="267"/>
      <c r="BP7" s="474"/>
      <c r="BR7" s="474"/>
      <c r="BT7" s="474"/>
      <c r="BV7" s="474"/>
      <c r="BW7" s="475"/>
      <c r="BX7" s="474"/>
    </row>
    <row r="8" spans="1:76" ht="15.75" customHeight="1" x14ac:dyDescent="0.2">
      <c r="A8" s="573"/>
      <c r="B8" s="384" t="s">
        <v>733</v>
      </c>
      <c r="C8" s="464">
        <v>110425438</v>
      </c>
      <c r="D8" s="465"/>
      <c r="E8" s="464">
        <v>151125681</v>
      </c>
      <c r="F8" s="465"/>
      <c r="G8" s="464">
        <f t="shared" si="0"/>
        <v>261551119</v>
      </c>
      <c r="H8" s="464">
        <v>9767502</v>
      </c>
      <c r="I8" s="464">
        <f t="shared" si="1"/>
        <v>271318621</v>
      </c>
      <c r="J8" s="464">
        <v>129540759</v>
      </c>
      <c r="K8" s="465"/>
      <c r="L8" s="464">
        <f t="shared" si="2"/>
        <v>129540759</v>
      </c>
      <c r="M8" s="464">
        <f t="shared" si="3"/>
        <v>391091878</v>
      </c>
      <c r="N8" s="466">
        <f t="shared" si="4"/>
        <v>400859380</v>
      </c>
      <c r="X8" s="267"/>
      <c r="Y8" s="267"/>
      <c r="Z8" s="267"/>
      <c r="AA8" s="267"/>
      <c r="AB8" s="267"/>
      <c r="AC8" s="267"/>
      <c r="AD8" s="267"/>
      <c r="AE8" s="267"/>
      <c r="AF8" s="267"/>
      <c r="AG8" s="267"/>
      <c r="AH8" s="267"/>
      <c r="AI8" s="267"/>
      <c r="AJ8" s="267"/>
      <c r="AK8" s="267"/>
      <c r="AL8" s="267"/>
      <c r="AM8" s="267"/>
      <c r="AN8" s="267"/>
      <c r="AO8" s="267"/>
      <c r="AP8" s="267"/>
      <c r="AQ8" s="267"/>
      <c r="AR8" s="267"/>
      <c r="AS8" s="267"/>
      <c r="AT8" s="267"/>
      <c r="BP8" s="474"/>
      <c r="BR8" s="474"/>
      <c r="BT8" s="474"/>
      <c r="BV8" s="474"/>
      <c r="BW8" s="475"/>
      <c r="BX8" s="474"/>
    </row>
    <row r="9" spans="1:76" ht="15.75" customHeight="1" x14ac:dyDescent="0.2">
      <c r="A9" s="573"/>
      <c r="B9" s="384" t="s">
        <v>734</v>
      </c>
      <c r="C9" s="464">
        <v>101185503</v>
      </c>
      <c r="D9" s="465"/>
      <c r="E9" s="464">
        <v>166361113</v>
      </c>
      <c r="F9" s="465"/>
      <c r="G9" s="464">
        <f t="shared" si="0"/>
        <v>267546616</v>
      </c>
      <c r="H9" s="464">
        <v>7088452</v>
      </c>
      <c r="I9" s="464">
        <f t="shared" si="1"/>
        <v>274635068</v>
      </c>
      <c r="J9" s="464">
        <v>123418168</v>
      </c>
      <c r="K9" s="465"/>
      <c r="L9" s="464">
        <f t="shared" si="2"/>
        <v>123418168</v>
      </c>
      <c r="M9" s="464">
        <f t="shared" si="3"/>
        <v>390964784</v>
      </c>
      <c r="N9" s="466">
        <f t="shared" si="4"/>
        <v>398053236</v>
      </c>
      <c r="X9" s="267"/>
      <c r="Y9" s="267"/>
      <c r="Z9" s="267"/>
      <c r="AA9" s="267"/>
      <c r="AB9" s="267"/>
      <c r="AC9" s="267"/>
      <c r="AD9" s="267"/>
      <c r="AE9" s="267"/>
      <c r="AF9" s="267"/>
      <c r="AG9" s="267"/>
      <c r="AH9" s="267"/>
      <c r="AI9" s="267"/>
      <c r="AJ9" s="267"/>
      <c r="AK9" s="267"/>
      <c r="AL9" s="267"/>
      <c r="AM9" s="267"/>
      <c r="AN9" s="267"/>
      <c r="AO9" s="267"/>
      <c r="AP9" s="267"/>
      <c r="AQ9" s="267"/>
      <c r="AR9" s="267"/>
      <c r="AS9" s="267"/>
      <c r="AT9" s="267"/>
      <c r="BP9" s="474"/>
      <c r="BR9" s="474"/>
      <c r="BT9" s="474"/>
      <c r="BV9" s="474"/>
      <c r="BW9" s="475"/>
      <c r="BX9" s="474"/>
    </row>
    <row r="10" spans="1:76" ht="15.75" customHeight="1" x14ac:dyDescent="0.2">
      <c r="A10" s="573"/>
      <c r="B10" s="384" t="s">
        <v>735</v>
      </c>
      <c r="C10" s="464">
        <v>107903558</v>
      </c>
      <c r="D10" s="465"/>
      <c r="E10" s="464">
        <v>191043798</v>
      </c>
      <c r="F10" s="465"/>
      <c r="G10" s="464">
        <f t="shared" si="0"/>
        <v>298947356</v>
      </c>
      <c r="H10" s="464">
        <v>10267063</v>
      </c>
      <c r="I10" s="464">
        <f t="shared" si="1"/>
        <v>309214419</v>
      </c>
      <c r="J10" s="464">
        <v>129923272</v>
      </c>
      <c r="K10" s="465"/>
      <c r="L10" s="464">
        <f t="shared" si="2"/>
        <v>129923272</v>
      </c>
      <c r="M10" s="464">
        <f t="shared" si="3"/>
        <v>428870628</v>
      </c>
      <c r="N10" s="466">
        <f t="shared" si="4"/>
        <v>439137691</v>
      </c>
      <c r="X10" s="267"/>
      <c r="Y10" s="267"/>
      <c r="Z10" s="267"/>
      <c r="AA10" s="267"/>
      <c r="AB10" s="267"/>
      <c r="AC10" s="267"/>
      <c r="AD10" s="267"/>
      <c r="AE10" s="267"/>
      <c r="AF10" s="267"/>
      <c r="AG10" s="267"/>
      <c r="AH10" s="267"/>
      <c r="AI10" s="267"/>
      <c r="AJ10" s="267"/>
      <c r="AK10" s="267"/>
      <c r="AL10" s="267"/>
      <c r="AM10" s="267"/>
      <c r="AN10" s="267"/>
      <c r="AO10" s="267"/>
      <c r="AP10" s="267"/>
      <c r="AQ10" s="267"/>
      <c r="AR10" s="267"/>
      <c r="AS10" s="267"/>
      <c r="AT10" s="267"/>
      <c r="BP10" s="474"/>
      <c r="BR10" s="474"/>
      <c r="BT10" s="474"/>
      <c r="BV10" s="474"/>
      <c r="BW10" s="475"/>
      <c r="BX10" s="474"/>
    </row>
    <row r="11" spans="1:76" ht="15.75" customHeight="1" x14ac:dyDescent="0.2">
      <c r="A11" s="573"/>
      <c r="B11" s="384" t="s">
        <v>736</v>
      </c>
      <c r="C11" s="464">
        <v>139547856</v>
      </c>
      <c r="D11" s="465"/>
      <c r="E11" s="464">
        <v>239894493</v>
      </c>
      <c r="F11" s="465"/>
      <c r="G11" s="464">
        <f t="shared" si="0"/>
        <v>379442349</v>
      </c>
      <c r="H11" s="464">
        <v>11377241</v>
      </c>
      <c r="I11" s="464">
        <f t="shared" si="1"/>
        <v>390819590</v>
      </c>
      <c r="J11" s="464">
        <v>157957635</v>
      </c>
      <c r="K11" s="465"/>
      <c r="L11" s="464">
        <f t="shared" si="2"/>
        <v>157957635</v>
      </c>
      <c r="M11" s="464">
        <f t="shared" si="3"/>
        <v>537399984</v>
      </c>
      <c r="N11" s="466">
        <f t="shared" si="4"/>
        <v>548777225</v>
      </c>
      <c r="X11" s="267"/>
      <c r="Y11" s="267"/>
      <c r="Z11" s="267"/>
      <c r="AA11" s="267"/>
      <c r="AB11" s="267"/>
      <c r="AC11" s="267"/>
      <c r="AD11" s="267"/>
      <c r="AE11" s="267"/>
      <c r="AF11" s="267"/>
      <c r="AG11" s="267"/>
      <c r="AH11" s="267"/>
      <c r="AI11" s="267"/>
      <c r="AJ11" s="267"/>
      <c r="AK11" s="267"/>
      <c r="AL11" s="267"/>
      <c r="AM11" s="267"/>
      <c r="AN11" s="267"/>
      <c r="AO11" s="267"/>
      <c r="AP11" s="267"/>
      <c r="AQ11" s="267"/>
      <c r="AR11" s="267"/>
      <c r="AS11" s="267"/>
      <c r="AT11" s="267"/>
      <c r="BP11" s="474"/>
      <c r="BR11" s="474"/>
      <c r="BT11" s="474"/>
      <c r="BV11" s="474"/>
      <c r="BW11" s="475"/>
      <c r="BX11" s="474"/>
    </row>
    <row r="12" spans="1:76" ht="15.75" customHeight="1" x14ac:dyDescent="0.2">
      <c r="A12" s="573"/>
      <c r="B12" s="384" t="s">
        <v>737</v>
      </c>
      <c r="C12" s="464">
        <v>131773044</v>
      </c>
      <c r="D12" s="464">
        <v>11100973</v>
      </c>
      <c r="E12" s="464">
        <v>272707495</v>
      </c>
      <c r="F12" s="465"/>
      <c r="G12" s="464">
        <f t="shared" si="0"/>
        <v>415581512</v>
      </c>
      <c r="H12" s="464">
        <v>14685428</v>
      </c>
      <c r="I12" s="464">
        <f t="shared" si="1"/>
        <v>430266940</v>
      </c>
      <c r="J12" s="464">
        <v>170617530</v>
      </c>
      <c r="K12" s="464">
        <v>5882844</v>
      </c>
      <c r="L12" s="464">
        <f t="shared" si="2"/>
        <v>176500374</v>
      </c>
      <c r="M12" s="464">
        <f t="shared" si="3"/>
        <v>592081886</v>
      </c>
      <c r="N12" s="466">
        <f t="shared" si="4"/>
        <v>606767314</v>
      </c>
      <c r="X12" s="267"/>
      <c r="Y12" s="267"/>
      <c r="Z12" s="267"/>
      <c r="AA12" s="267"/>
      <c r="AB12" s="267"/>
      <c r="AC12" s="267"/>
      <c r="AD12" s="267"/>
      <c r="AE12" s="267"/>
      <c r="AF12" s="267"/>
      <c r="AG12" s="267"/>
      <c r="AH12" s="267"/>
      <c r="AI12" s="267"/>
      <c r="AJ12" s="267"/>
      <c r="AK12" s="267"/>
      <c r="AL12" s="267"/>
      <c r="AM12" s="267"/>
      <c r="AN12" s="267"/>
      <c r="AO12" s="267"/>
      <c r="AP12" s="267"/>
      <c r="AQ12" s="267"/>
      <c r="AR12" s="267"/>
      <c r="AS12" s="267"/>
      <c r="AT12" s="267"/>
      <c r="BP12" s="474"/>
      <c r="BR12" s="474"/>
      <c r="BT12" s="474"/>
      <c r="BV12" s="474"/>
      <c r="BW12" s="475"/>
      <c r="BX12" s="474"/>
    </row>
    <row r="13" spans="1:76" ht="15.75" customHeight="1" x14ac:dyDescent="0.2">
      <c r="A13" s="573"/>
      <c r="B13" s="384" t="s">
        <v>738</v>
      </c>
      <c r="C13" s="464">
        <v>114638367</v>
      </c>
      <c r="D13" s="464">
        <v>39276732</v>
      </c>
      <c r="E13" s="464">
        <v>317819660</v>
      </c>
      <c r="F13" s="465"/>
      <c r="G13" s="464">
        <f t="shared" si="0"/>
        <v>471734759</v>
      </c>
      <c r="H13" s="464">
        <v>17490165</v>
      </c>
      <c r="I13" s="464">
        <f t="shared" si="1"/>
        <v>489224924</v>
      </c>
      <c r="J13" s="464">
        <v>166043447</v>
      </c>
      <c r="K13" s="464">
        <v>19975026</v>
      </c>
      <c r="L13" s="464">
        <f t="shared" si="2"/>
        <v>186018473</v>
      </c>
      <c r="M13" s="464">
        <f t="shared" si="3"/>
        <v>657753232</v>
      </c>
      <c r="N13" s="466">
        <f t="shared" si="4"/>
        <v>675243397</v>
      </c>
      <c r="X13" s="267"/>
      <c r="Y13" s="267"/>
      <c r="Z13" s="267"/>
      <c r="AA13" s="267"/>
      <c r="AB13" s="267"/>
      <c r="AC13" s="267"/>
      <c r="AD13" s="267"/>
      <c r="AE13" s="267"/>
      <c r="AF13" s="267"/>
      <c r="AG13" s="267"/>
      <c r="AH13" s="267"/>
      <c r="AI13" s="267"/>
      <c r="AJ13" s="267"/>
      <c r="AK13" s="267"/>
      <c r="AL13" s="267"/>
      <c r="AM13" s="267"/>
      <c r="AN13" s="267"/>
      <c r="AO13" s="267"/>
      <c r="AP13" s="267"/>
      <c r="AQ13" s="267"/>
      <c r="AR13" s="267"/>
      <c r="AS13" s="267"/>
      <c r="AT13" s="267"/>
      <c r="BQ13" s="474"/>
      <c r="BS13" s="475"/>
      <c r="BV13" s="474"/>
      <c r="BW13" s="475"/>
      <c r="BX13" s="474"/>
    </row>
    <row r="14" spans="1:76" ht="15.75" customHeight="1" x14ac:dyDescent="0.2">
      <c r="A14" s="573"/>
      <c r="B14" s="384" t="s">
        <v>739</v>
      </c>
      <c r="C14" s="464">
        <v>142439672</v>
      </c>
      <c r="D14" s="464">
        <v>43266712</v>
      </c>
      <c r="E14" s="464">
        <v>356213948</v>
      </c>
      <c r="F14" s="465"/>
      <c r="G14" s="464">
        <f t="shared" si="0"/>
        <v>541920332</v>
      </c>
      <c r="H14" s="464">
        <v>17877162</v>
      </c>
      <c r="I14" s="464">
        <f t="shared" si="1"/>
        <v>559797494</v>
      </c>
      <c r="J14" s="464">
        <v>201142242</v>
      </c>
      <c r="K14" s="464">
        <v>20208116</v>
      </c>
      <c r="L14" s="464">
        <f t="shared" si="2"/>
        <v>221350358</v>
      </c>
      <c r="M14" s="464">
        <f t="shared" si="3"/>
        <v>763270690</v>
      </c>
      <c r="N14" s="466">
        <f t="shared" si="4"/>
        <v>781147852</v>
      </c>
      <c r="X14" s="267"/>
      <c r="Y14" s="267"/>
      <c r="Z14" s="267"/>
      <c r="AA14" s="267"/>
      <c r="AB14" s="267"/>
      <c r="AC14" s="267"/>
      <c r="AD14" s="267"/>
      <c r="AE14" s="267"/>
      <c r="AF14" s="267"/>
      <c r="AG14" s="267"/>
      <c r="AH14" s="267"/>
      <c r="AI14" s="267"/>
      <c r="AJ14" s="267"/>
      <c r="AK14" s="267"/>
      <c r="AL14" s="267"/>
      <c r="AM14" s="267"/>
      <c r="AN14" s="267"/>
      <c r="AO14" s="267"/>
      <c r="AP14" s="267"/>
      <c r="AQ14" s="267"/>
      <c r="AR14" s="267"/>
      <c r="AS14" s="267"/>
      <c r="AT14" s="267"/>
    </row>
    <row r="15" spans="1:76" ht="15.75" customHeight="1" x14ac:dyDescent="0.2">
      <c r="A15" s="573"/>
      <c r="B15" s="384" t="s">
        <v>740</v>
      </c>
      <c r="C15" s="464">
        <v>138365148</v>
      </c>
      <c r="D15" s="464">
        <v>50172930</v>
      </c>
      <c r="E15" s="464">
        <v>408026507</v>
      </c>
      <c r="F15" s="465"/>
      <c r="G15" s="464">
        <f t="shared" si="0"/>
        <v>596564585</v>
      </c>
      <c r="H15" s="464">
        <v>19258116</v>
      </c>
      <c r="I15" s="464">
        <f t="shared" si="1"/>
        <v>615822701</v>
      </c>
      <c r="J15" s="464">
        <v>222286396</v>
      </c>
      <c r="K15" s="464">
        <v>20715057</v>
      </c>
      <c r="L15" s="464">
        <f t="shared" si="2"/>
        <v>243001453</v>
      </c>
      <c r="M15" s="464">
        <f t="shared" si="3"/>
        <v>839566038</v>
      </c>
      <c r="N15" s="466">
        <f t="shared" si="4"/>
        <v>858824154</v>
      </c>
      <c r="X15" s="267"/>
      <c r="Y15" s="267"/>
      <c r="Z15" s="267"/>
      <c r="AA15" s="267"/>
      <c r="AB15" s="267"/>
      <c r="AC15" s="267"/>
      <c r="AD15" s="267"/>
      <c r="AE15" s="267"/>
      <c r="AF15" s="267"/>
      <c r="AG15" s="267"/>
      <c r="AH15" s="267"/>
      <c r="AI15" s="267"/>
      <c r="AJ15" s="267"/>
      <c r="AK15" s="267"/>
      <c r="AL15" s="267"/>
      <c r="AM15" s="267"/>
      <c r="AN15" s="267"/>
      <c r="AO15" s="267"/>
      <c r="AP15" s="267"/>
      <c r="AQ15" s="267"/>
      <c r="AR15" s="267"/>
      <c r="AS15" s="267"/>
      <c r="AT15" s="267"/>
      <c r="BQ15" s="474"/>
      <c r="BS15" s="475"/>
      <c r="BV15" s="474"/>
      <c r="BW15" s="475"/>
      <c r="BX15" s="474"/>
    </row>
    <row r="16" spans="1:76" ht="15.75" customHeight="1" x14ac:dyDescent="0.2">
      <c r="A16" s="573"/>
      <c r="B16" s="384" t="s">
        <v>741</v>
      </c>
      <c r="C16" s="464">
        <v>140571611</v>
      </c>
      <c r="D16" s="464">
        <v>59738152</v>
      </c>
      <c r="E16" s="464">
        <v>514236037</v>
      </c>
      <c r="F16" s="464">
        <v>11.6</v>
      </c>
      <c r="G16" s="464">
        <f t="shared" si="0"/>
        <v>714545800</v>
      </c>
      <c r="H16" s="464">
        <v>23457302</v>
      </c>
      <c r="I16" s="464">
        <f t="shared" si="1"/>
        <v>738003102</v>
      </c>
      <c r="J16" s="464">
        <v>167130307</v>
      </c>
      <c r="K16" s="464">
        <v>22048299</v>
      </c>
      <c r="L16" s="464">
        <f t="shared" si="2"/>
        <v>189178606</v>
      </c>
      <c r="M16" s="464">
        <f t="shared" si="3"/>
        <v>903724406</v>
      </c>
      <c r="N16" s="466">
        <f t="shared" si="4"/>
        <v>927181708</v>
      </c>
      <c r="X16" s="267"/>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row>
    <row r="17" spans="1:46" ht="15.75" customHeight="1" x14ac:dyDescent="0.2">
      <c r="A17" s="573"/>
      <c r="B17" s="384" t="s">
        <v>742</v>
      </c>
      <c r="C17" s="464">
        <v>111740361</v>
      </c>
      <c r="D17" s="464">
        <v>51574897</v>
      </c>
      <c r="E17" s="464">
        <v>747536316</v>
      </c>
      <c r="F17" s="464">
        <v>159418168</v>
      </c>
      <c r="G17" s="464">
        <f t="shared" si="0"/>
        <v>910851574</v>
      </c>
      <c r="H17" s="464">
        <v>35612019</v>
      </c>
      <c r="I17" s="464">
        <f t="shared" si="1"/>
        <v>946463593</v>
      </c>
      <c r="J17" s="464">
        <v>117938301</v>
      </c>
      <c r="K17" s="464">
        <v>18839286</v>
      </c>
      <c r="L17" s="464">
        <f t="shared" si="2"/>
        <v>136777587</v>
      </c>
      <c r="M17" s="464">
        <f t="shared" si="3"/>
        <v>1047629161</v>
      </c>
      <c r="N17" s="466">
        <f t="shared" si="4"/>
        <v>1083241180</v>
      </c>
      <c r="X17" s="267"/>
      <c r="Y17" s="267"/>
      <c r="Z17" s="267"/>
      <c r="AA17" s="267"/>
      <c r="AB17" s="267"/>
      <c r="AC17" s="267"/>
      <c r="AD17" s="267"/>
      <c r="AE17" s="267"/>
      <c r="AF17" s="267"/>
      <c r="AG17" s="267"/>
      <c r="AH17" s="267"/>
      <c r="AI17" s="267"/>
      <c r="AJ17" s="267"/>
      <c r="AK17" s="267"/>
      <c r="AL17" s="267"/>
      <c r="AM17" s="267"/>
      <c r="AN17" s="267"/>
      <c r="AO17" s="267"/>
      <c r="AP17" s="267"/>
      <c r="AQ17" s="267"/>
      <c r="AR17" s="267"/>
      <c r="AS17" s="267"/>
      <c r="AT17" s="267"/>
    </row>
    <row r="18" spans="1:46" ht="15.75" customHeight="1" x14ac:dyDescent="0.2">
      <c r="A18" s="573"/>
      <c r="B18" s="384" t="s">
        <v>743</v>
      </c>
      <c r="C18" s="464">
        <v>132040607</v>
      </c>
      <c r="D18" s="464">
        <v>63272252</v>
      </c>
      <c r="E18" s="464">
        <v>795027196</v>
      </c>
      <c r="F18" s="464">
        <v>138531290</v>
      </c>
      <c r="G18" s="464">
        <f t="shared" si="0"/>
        <v>990340055</v>
      </c>
      <c r="H18" s="464">
        <v>33194842</v>
      </c>
      <c r="I18" s="464">
        <f t="shared" si="1"/>
        <v>1023534897</v>
      </c>
      <c r="J18" s="464">
        <v>147704171</v>
      </c>
      <c r="K18" s="464">
        <v>20603194</v>
      </c>
      <c r="L18" s="464">
        <f t="shared" si="2"/>
        <v>168307365</v>
      </c>
      <c r="M18" s="464">
        <f t="shared" si="3"/>
        <v>1158647420</v>
      </c>
      <c r="N18" s="466">
        <f t="shared" si="4"/>
        <v>1191842262</v>
      </c>
      <c r="X18" s="267"/>
      <c r="Y18" s="267"/>
      <c r="Z18" s="267"/>
      <c r="AA18" s="267"/>
      <c r="AB18" s="267"/>
      <c r="AC18" s="267"/>
      <c r="AD18" s="267"/>
      <c r="AE18" s="267"/>
      <c r="AF18" s="267"/>
      <c r="AG18" s="267"/>
      <c r="AH18" s="267"/>
      <c r="AI18" s="267"/>
      <c r="AJ18" s="267"/>
      <c r="AK18" s="267"/>
      <c r="AL18" s="267"/>
      <c r="AM18" s="267"/>
      <c r="AN18" s="267"/>
      <c r="AO18" s="267"/>
      <c r="AP18" s="267"/>
      <c r="AQ18" s="267"/>
      <c r="AR18" s="267"/>
      <c r="AS18" s="267"/>
      <c r="AT18" s="267"/>
    </row>
    <row r="19" spans="1:46" ht="15.75" customHeight="1" x14ac:dyDescent="0.2">
      <c r="A19" s="573"/>
      <c r="B19" s="384" t="s">
        <v>744</v>
      </c>
      <c r="C19" s="464">
        <v>170039203</v>
      </c>
      <c r="D19" s="464">
        <v>74757555</v>
      </c>
      <c r="E19" s="464">
        <v>890753297</v>
      </c>
      <c r="F19" s="464">
        <v>150064548</v>
      </c>
      <c r="G19" s="464">
        <f t="shared" si="0"/>
        <v>1135550055</v>
      </c>
      <c r="H19" s="464">
        <v>43852385</v>
      </c>
      <c r="I19" s="464">
        <f t="shared" si="1"/>
        <v>1179402440</v>
      </c>
      <c r="J19" s="464">
        <v>162587554</v>
      </c>
      <c r="K19" s="464">
        <v>22174539</v>
      </c>
      <c r="L19" s="464">
        <f t="shared" si="2"/>
        <v>184762093</v>
      </c>
      <c r="M19" s="464">
        <f t="shared" si="3"/>
        <v>1320312148</v>
      </c>
      <c r="N19" s="466">
        <f t="shared" si="4"/>
        <v>1364164533</v>
      </c>
      <c r="X19" s="267"/>
      <c r="Y19" s="267"/>
      <c r="Z19" s="267"/>
      <c r="AA19" s="267"/>
      <c r="AB19" s="267"/>
      <c r="AC19" s="267"/>
      <c r="AD19" s="267"/>
      <c r="AE19" s="267"/>
      <c r="AF19" s="267"/>
      <c r="AG19" s="267"/>
      <c r="AH19" s="267"/>
      <c r="AI19" s="267"/>
      <c r="AJ19" s="267"/>
      <c r="AK19" s="267"/>
      <c r="AL19" s="267"/>
      <c r="AM19" s="267"/>
      <c r="AN19" s="267"/>
      <c r="AO19" s="267"/>
      <c r="AP19" s="267"/>
      <c r="AQ19" s="267"/>
      <c r="AR19" s="267"/>
      <c r="AS19" s="267"/>
      <c r="AT19" s="267"/>
    </row>
    <row r="20" spans="1:46" ht="15.75" customHeight="1" x14ac:dyDescent="0.2">
      <c r="A20" s="573"/>
      <c r="B20" s="384" t="s">
        <v>745</v>
      </c>
      <c r="C20" s="464">
        <v>157783001</v>
      </c>
      <c r="D20" s="464">
        <v>342720328</v>
      </c>
      <c r="E20" s="464">
        <v>428743821</v>
      </c>
      <c r="F20" s="464">
        <v>165216293</v>
      </c>
      <c r="G20" s="464">
        <f>(C20+D20+E20+F20)</f>
        <v>1094463443</v>
      </c>
      <c r="H20" s="464">
        <v>64798247</v>
      </c>
      <c r="I20" s="464">
        <f t="shared" si="1"/>
        <v>1159261690</v>
      </c>
      <c r="J20" s="464">
        <v>132120868</v>
      </c>
      <c r="K20" s="464">
        <v>91672986</v>
      </c>
      <c r="L20" s="464">
        <f t="shared" si="2"/>
        <v>223793854</v>
      </c>
      <c r="M20" s="464">
        <f t="shared" si="3"/>
        <v>1318257297</v>
      </c>
      <c r="N20" s="466">
        <f t="shared" si="4"/>
        <v>1383055544</v>
      </c>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row>
    <row r="21" spans="1:46" ht="15.75" customHeight="1" x14ac:dyDescent="0.2">
      <c r="A21" s="573"/>
      <c r="B21" s="1"/>
      <c r="C21" s="2"/>
      <c r="D21" s="2"/>
      <c r="E21" s="2"/>
      <c r="F21" s="2"/>
      <c r="G21" s="2"/>
      <c r="H21" s="2"/>
      <c r="I21" s="2"/>
      <c r="J21" s="2"/>
      <c r="K21" s="2"/>
      <c r="L21" s="2"/>
      <c r="M21" s="2"/>
      <c r="N21" s="3"/>
      <c r="X21" s="267"/>
      <c r="Y21" s="267"/>
      <c r="Z21" s="267"/>
      <c r="AA21" s="267"/>
      <c r="AB21" s="267"/>
      <c r="AC21" s="267"/>
      <c r="AD21" s="267"/>
      <c r="AE21" s="267"/>
      <c r="AF21" s="267"/>
      <c r="AG21" s="267"/>
      <c r="AH21" s="267"/>
      <c r="AI21" s="267"/>
      <c r="AJ21" s="267"/>
      <c r="AK21" s="267"/>
      <c r="AL21" s="267"/>
      <c r="AM21" s="267"/>
      <c r="AN21" s="267"/>
      <c r="AO21" s="267"/>
      <c r="AP21" s="267"/>
      <c r="AQ21" s="267"/>
      <c r="AR21" s="267"/>
      <c r="AS21" s="267"/>
      <c r="AT21" s="267"/>
    </row>
    <row r="22" spans="1:46" ht="15.75" customHeight="1" x14ac:dyDescent="0.2">
      <c r="A22" s="573"/>
      <c r="B22" s="415" t="s">
        <v>802</v>
      </c>
      <c r="C22" s="401" t="s">
        <v>803</v>
      </c>
      <c r="D22" s="395"/>
      <c r="E22" s="395"/>
      <c r="F22" s="2"/>
      <c r="G22" s="2"/>
      <c r="H22" s="399" t="s">
        <v>92</v>
      </c>
      <c r="I22" s="397" t="s">
        <v>804</v>
      </c>
      <c r="J22" s="2"/>
      <c r="K22" s="2"/>
      <c r="L22" s="2"/>
      <c r="M22" s="2"/>
      <c r="N22" s="3"/>
      <c r="X22" s="267"/>
      <c r="Y22" s="267"/>
      <c r="Z22" s="267"/>
      <c r="AA22" s="267"/>
      <c r="AB22" s="267"/>
      <c r="AC22" s="267"/>
      <c r="AD22" s="267"/>
      <c r="AE22" s="267"/>
      <c r="AF22" s="267"/>
      <c r="AG22" s="267"/>
      <c r="AH22" s="267"/>
      <c r="AI22" s="267"/>
      <c r="AJ22" s="267"/>
      <c r="AK22" s="267"/>
      <c r="AL22" s="267"/>
      <c r="AM22" s="267"/>
      <c r="AN22" s="267"/>
      <c r="AO22" s="267"/>
      <c r="AP22" s="267"/>
      <c r="AQ22" s="267"/>
      <c r="AR22" s="267"/>
      <c r="AS22" s="267"/>
      <c r="AT22" s="267"/>
    </row>
    <row r="23" spans="1:46" ht="15.75" customHeight="1" x14ac:dyDescent="0.2">
      <c r="A23" s="573"/>
      <c r="B23" s="1"/>
      <c r="C23" s="401" t="s">
        <v>805</v>
      </c>
      <c r="D23" s="395"/>
      <c r="E23" s="395"/>
      <c r="F23" s="2"/>
      <c r="G23" s="2"/>
      <c r="H23" s="395"/>
      <c r="I23" s="397" t="s">
        <v>806</v>
      </c>
      <c r="J23" s="2"/>
      <c r="K23" s="2"/>
      <c r="L23" s="2"/>
      <c r="M23" s="2"/>
      <c r="N23" s="3"/>
      <c r="X23" s="267"/>
      <c r="Y23" s="267"/>
      <c r="Z23" s="267"/>
      <c r="AA23" s="267"/>
      <c r="AB23" s="267"/>
      <c r="AC23" s="267"/>
      <c r="AD23" s="267"/>
      <c r="AE23" s="267"/>
      <c r="AF23" s="267"/>
      <c r="AG23" s="267"/>
      <c r="AH23" s="267"/>
      <c r="AI23" s="267"/>
      <c r="AJ23" s="267"/>
      <c r="AK23" s="267"/>
      <c r="AL23" s="267"/>
      <c r="AM23" s="267"/>
      <c r="AN23" s="267"/>
      <c r="AO23" s="267"/>
      <c r="AP23" s="267"/>
      <c r="AQ23" s="267"/>
      <c r="AR23" s="267"/>
      <c r="AS23" s="267"/>
      <c r="AT23" s="267"/>
    </row>
    <row r="24" spans="1:46" ht="15.75" customHeight="1" x14ac:dyDescent="0.2">
      <c r="A24" s="573"/>
      <c r="B24" s="1"/>
      <c r="C24" s="397" t="s">
        <v>807</v>
      </c>
      <c r="D24" s="2"/>
      <c r="E24" s="2"/>
      <c r="F24" s="2"/>
      <c r="G24" s="2"/>
      <c r="H24" s="395"/>
      <c r="I24" s="397" t="s">
        <v>808</v>
      </c>
      <c r="J24" s="2"/>
      <c r="K24" s="2"/>
      <c r="L24" s="2"/>
      <c r="M24" s="2"/>
      <c r="N24" s="3"/>
      <c r="X24" s="267"/>
      <c r="Y24" s="267"/>
      <c r="Z24" s="267"/>
      <c r="AA24" s="267"/>
      <c r="AB24" s="267"/>
      <c r="AC24" s="267"/>
      <c r="AD24" s="267"/>
      <c r="AE24" s="267"/>
      <c r="AF24" s="267"/>
      <c r="AG24" s="267"/>
      <c r="AH24" s="267"/>
      <c r="AI24" s="267"/>
      <c r="AJ24" s="267"/>
      <c r="AK24" s="267"/>
      <c r="AL24" s="267"/>
      <c r="AM24" s="267"/>
      <c r="AN24" s="267"/>
      <c r="AO24" s="267"/>
      <c r="AP24" s="267"/>
      <c r="AQ24" s="267"/>
      <c r="AR24" s="267"/>
      <c r="AS24" s="267"/>
      <c r="AT24" s="267"/>
    </row>
    <row r="25" spans="1:46" ht="15.75" customHeight="1" x14ac:dyDescent="0.2">
      <c r="A25" s="573"/>
      <c r="B25" s="174"/>
      <c r="C25" s="476" t="s">
        <v>809</v>
      </c>
      <c r="D25" s="180"/>
      <c r="E25" s="180"/>
      <c r="F25" s="180"/>
      <c r="G25" s="180"/>
      <c r="H25" s="449"/>
      <c r="I25" s="477" t="s">
        <v>810</v>
      </c>
      <c r="J25" s="180"/>
      <c r="K25" s="180"/>
      <c r="L25" s="180"/>
      <c r="M25" s="180"/>
      <c r="N25" s="409"/>
      <c r="X25" s="267"/>
      <c r="Y25" s="267"/>
      <c r="Z25" s="267"/>
      <c r="AA25" s="267"/>
      <c r="AB25" s="267"/>
      <c r="AC25" s="267"/>
      <c r="AD25" s="267"/>
      <c r="AE25" s="267"/>
      <c r="AF25" s="267"/>
      <c r="AG25" s="267"/>
      <c r="AH25" s="267"/>
      <c r="AI25" s="267"/>
      <c r="AJ25" s="267"/>
      <c r="AK25" s="267"/>
      <c r="AL25" s="267"/>
      <c r="AM25" s="267"/>
      <c r="AN25" s="267"/>
      <c r="AO25" s="267"/>
      <c r="AP25" s="267"/>
      <c r="AQ25" s="267"/>
      <c r="AR25" s="267"/>
      <c r="AS25" s="267"/>
      <c r="AT25" s="267"/>
    </row>
    <row r="26" spans="1:46" ht="15.75" customHeight="1" x14ac:dyDescent="0.2">
      <c r="A26" s="573"/>
      <c r="B26" s="280"/>
      <c r="C26" s="405"/>
      <c r="D26" s="2"/>
      <c r="E26" s="2"/>
      <c r="F26" s="2"/>
      <c r="G26" s="2"/>
      <c r="H26" s="395"/>
      <c r="I26" s="401"/>
      <c r="J26" s="2"/>
      <c r="K26" s="2"/>
      <c r="L26" s="2"/>
      <c r="M26" s="2"/>
      <c r="N26" s="2"/>
      <c r="X26" s="267"/>
      <c r="Y26" s="267"/>
      <c r="Z26" s="267"/>
      <c r="AA26" s="267"/>
      <c r="AB26" s="267"/>
      <c r="AC26" s="267"/>
      <c r="AD26" s="267"/>
      <c r="AE26" s="267"/>
      <c r="AF26" s="267"/>
      <c r="AG26" s="267"/>
      <c r="AH26" s="267"/>
      <c r="AI26" s="267"/>
      <c r="AJ26" s="267"/>
      <c r="AK26" s="267"/>
      <c r="AL26" s="267"/>
      <c r="AM26" s="267"/>
      <c r="AN26" s="267"/>
      <c r="AO26" s="267"/>
      <c r="AP26" s="267"/>
      <c r="AQ26" s="267"/>
      <c r="AR26" s="267"/>
      <c r="AS26" s="267"/>
      <c r="AT26" s="267"/>
    </row>
    <row r="27" spans="1:46" ht="15.75" customHeight="1" x14ac:dyDescent="0.2">
      <c r="A27" s="573"/>
      <c r="B27" s="2"/>
      <c r="C27" s="405"/>
      <c r="D27" s="2"/>
      <c r="E27" s="2"/>
      <c r="F27" s="2"/>
      <c r="G27" s="2"/>
      <c r="H27" s="395"/>
      <c r="I27" s="401"/>
      <c r="J27" s="2"/>
      <c r="K27" s="2"/>
      <c r="L27" s="246" t="s">
        <v>801</v>
      </c>
      <c r="M27" s="2"/>
      <c r="N27" s="2"/>
      <c r="X27" s="267"/>
      <c r="Y27" s="267"/>
      <c r="Z27" s="267"/>
      <c r="AA27" s="267"/>
      <c r="AB27" s="267"/>
      <c r="AC27" s="267"/>
      <c r="AD27" s="267"/>
      <c r="AE27" s="267"/>
      <c r="AF27" s="267"/>
      <c r="AG27" s="267"/>
      <c r="AH27" s="267"/>
      <c r="AI27" s="267"/>
      <c r="AJ27" s="267"/>
      <c r="AK27" s="267"/>
      <c r="AL27" s="267"/>
      <c r="AM27" s="267"/>
      <c r="AN27" s="267"/>
      <c r="AO27" s="267"/>
      <c r="AP27" s="267"/>
      <c r="AQ27" s="267"/>
      <c r="AR27" s="267"/>
      <c r="AS27" s="267"/>
      <c r="AT27" s="267"/>
    </row>
    <row r="28" spans="1:46" x14ac:dyDescent="0.2">
      <c r="A28" s="396"/>
      <c r="B28" s="2"/>
      <c r="C28" s="405"/>
      <c r="D28" s="2"/>
      <c r="E28" s="2"/>
      <c r="F28" s="2"/>
      <c r="G28" s="2"/>
      <c r="H28" s="395"/>
      <c r="I28" s="401"/>
      <c r="J28" s="2"/>
      <c r="K28" s="2"/>
      <c r="L28" s="2"/>
      <c r="M28" s="2"/>
      <c r="N28" s="2"/>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267"/>
      <c r="AT28" s="267"/>
    </row>
    <row r="29" spans="1:46" x14ac:dyDescent="0.2">
      <c r="A29" s="396"/>
      <c r="B29" s="2"/>
      <c r="C29" s="405"/>
      <c r="D29" s="2"/>
      <c r="E29" s="2"/>
      <c r="F29" s="2"/>
      <c r="G29" s="2"/>
      <c r="H29" s="395"/>
      <c r="I29" s="401"/>
      <c r="J29" s="2"/>
      <c r="K29" s="2"/>
      <c r="M29" s="2"/>
      <c r="N29" s="2"/>
      <c r="X29" s="267"/>
      <c r="Y29" s="267"/>
      <c r="Z29" s="267"/>
      <c r="AA29" s="267"/>
      <c r="AB29" s="267"/>
      <c r="AC29" s="267"/>
      <c r="AD29" s="267"/>
      <c r="AE29" s="267"/>
      <c r="AF29" s="267"/>
      <c r="AG29" s="267"/>
      <c r="AH29" s="267"/>
      <c r="AI29" s="267"/>
      <c r="AJ29" s="267"/>
      <c r="AK29" s="267"/>
      <c r="AL29" s="267"/>
      <c r="AM29" s="267"/>
      <c r="AN29" s="267"/>
      <c r="AO29" s="267"/>
      <c r="AP29" s="267"/>
      <c r="AQ29" s="267"/>
      <c r="AR29" s="267"/>
      <c r="AS29" s="267"/>
      <c r="AT29" s="267"/>
    </row>
    <row r="30" spans="1:46" x14ac:dyDescent="0.2">
      <c r="A30" s="396"/>
      <c r="B30" s="2"/>
      <c r="C30" s="405"/>
      <c r="D30" s="2"/>
      <c r="E30" s="2"/>
      <c r="F30" s="2"/>
      <c r="G30" s="2"/>
      <c r="H30" s="395"/>
      <c r="I30" s="401"/>
      <c r="J30" s="2"/>
      <c r="K30" s="2"/>
      <c r="L30" s="2"/>
      <c r="M30" s="2"/>
      <c r="N30" s="2"/>
      <c r="X30" s="267"/>
      <c r="Y30" s="267"/>
      <c r="Z30" s="267"/>
      <c r="AA30" s="267"/>
      <c r="AB30" s="267"/>
      <c r="AC30" s="267"/>
      <c r="AD30" s="267"/>
      <c r="AE30" s="267"/>
      <c r="AF30" s="267"/>
      <c r="AG30" s="267"/>
      <c r="AH30" s="267"/>
      <c r="AI30" s="267"/>
      <c r="AJ30" s="267"/>
      <c r="AK30" s="267"/>
      <c r="AL30" s="267"/>
      <c r="AM30" s="267"/>
      <c r="AN30" s="267"/>
      <c r="AO30" s="267"/>
      <c r="AP30" s="267"/>
      <c r="AQ30" s="267"/>
      <c r="AR30" s="267"/>
      <c r="AS30" s="267"/>
      <c r="AT30" s="267"/>
    </row>
    <row r="31" spans="1:46" x14ac:dyDescent="0.2">
      <c r="A31" s="396"/>
      <c r="B31" s="2"/>
      <c r="C31" s="405"/>
      <c r="D31" s="2"/>
      <c r="E31" s="2"/>
      <c r="F31" s="2"/>
      <c r="G31" s="2"/>
      <c r="H31" s="395"/>
      <c r="I31" s="401"/>
      <c r="J31" s="2"/>
      <c r="K31" s="2"/>
      <c r="L31" s="2"/>
      <c r="M31" s="2"/>
      <c r="N31" s="2"/>
      <c r="X31" s="267"/>
      <c r="Y31" s="267"/>
      <c r="Z31" s="267"/>
      <c r="AA31" s="267"/>
      <c r="AB31" s="267"/>
      <c r="AC31" s="267"/>
      <c r="AD31" s="267"/>
      <c r="AE31" s="267"/>
      <c r="AF31" s="267"/>
      <c r="AG31" s="267"/>
      <c r="AH31" s="267"/>
      <c r="AI31" s="267"/>
      <c r="AJ31" s="267"/>
      <c r="AK31" s="267"/>
      <c r="AL31" s="267"/>
      <c r="AM31" s="267"/>
      <c r="AN31" s="267"/>
      <c r="AO31" s="267"/>
      <c r="AP31" s="267"/>
      <c r="AQ31" s="267"/>
      <c r="AR31" s="267"/>
      <c r="AS31" s="267"/>
      <c r="AT31" s="267"/>
    </row>
    <row r="32" spans="1:46" x14ac:dyDescent="0.2">
      <c r="A32" s="478"/>
      <c r="B32" s="2"/>
      <c r="E32" s="267"/>
      <c r="F32" s="267"/>
      <c r="G32" s="267"/>
    </row>
    <row r="33" spans="1:14" x14ac:dyDescent="0.2">
      <c r="A33" s="478"/>
      <c r="B33" s="2"/>
    </row>
    <row r="36" spans="1:14" x14ac:dyDescent="0.2">
      <c r="G36" s="380"/>
      <c r="H36" s="380"/>
    </row>
    <row r="37" spans="1:14" x14ac:dyDescent="0.2">
      <c r="B37" s="380"/>
      <c r="C37" s="380"/>
      <c r="D37" s="479"/>
      <c r="E37" s="380"/>
      <c r="G37" s="380"/>
      <c r="H37" s="380"/>
      <c r="I37" s="380"/>
      <c r="J37" s="479"/>
      <c r="K37" s="380"/>
      <c r="L37" s="479"/>
      <c r="M37" s="380"/>
      <c r="N37" s="380"/>
    </row>
    <row r="40" spans="1:14" x14ac:dyDescent="0.2">
      <c r="B40" s="380"/>
      <c r="C40" s="387"/>
      <c r="D40" s="388"/>
      <c r="E40" s="387"/>
      <c r="G40" s="480"/>
      <c r="I40" s="387"/>
      <c r="K40" s="480"/>
      <c r="M40" s="387"/>
      <c r="N40" s="387"/>
    </row>
    <row r="41" spans="1:14" x14ac:dyDescent="0.2">
      <c r="B41" s="380"/>
      <c r="C41" s="387"/>
      <c r="D41" s="481"/>
      <c r="E41" s="387"/>
      <c r="G41" s="480"/>
      <c r="I41" s="387"/>
      <c r="J41" s="481"/>
      <c r="K41" s="480"/>
      <c r="L41" s="481"/>
      <c r="M41" s="387"/>
      <c r="N41" s="387"/>
    </row>
    <row r="42" spans="1:14" x14ac:dyDescent="0.2">
      <c r="B42" s="380"/>
      <c r="C42" s="387"/>
      <c r="D42" s="481"/>
      <c r="E42" s="387"/>
      <c r="G42" s="480"/>
      <c r="I42" s="387"/>
      <c r="J42" s="481"/>
      <c r="K42" s="480"/>
      <c r="L42" s="481"/>
      <c r="M42" s="387"/>
      <c r="N42" s="387"/>
    </row>
    <row r="43" spans="1:14" x14ac:dyDescent="0.2">
      <c r="B43" s="380"/>
      <c r="C43" s="387"/>
      <c r="D43" s="481"/>
      <c r="E43" s="387"/>
      <c r="G43" s="480"/>
      <c r="I43" s="387"/>
      <c r="J43" s="481"/>
      <c r="K43" s="480"/>
      <c r="L43" s="481"/>
      <c r="M43" s="387"/>
      <c r="N43" s="387"/>
    </row>
    <row r="44" spans="1:14" x14ac:dyDescent="0.2">
      <c r="B44" s="380"/>
      <c r="C44" s="387"/>
      <c r="D44" s="481"/>
      <c r="E44" s="387"/>
      <c r="G44" s="480"/>
      <c r="I44" s="387"/>
      <c r="J44" s="481"/>
      <c r="K44" s="480"/>
      <c r="L44" s="481"/>
      <c r="M44" s="387"/>
      <c r="N44" s="387"/>
    </row>
    <row r="45" spans="1:14" x14ac:dyDescent="0.2">
      <c r="B45" s="380"/>
      <c r="C45" s="387"/>
      <c r="D45" s="481"/>
      <c r="E45" s="387"/>
      <c r="G45" s="480"/>
      <c r="I45" s="387"/>
      <c r="J45" s="481"/>
      <c r="K45" s="480"/>
      <c r="L45" s="481"/>
      <c r="M45" s="387"/>
      <c r="N45" s="387"/>
    </row>
    <row r="46" spans="1:14" x14ac:dyDescent="0.2">
      <c r="B46" s="380"/>
      <c r="C46" s="387"/>
      <c r="D46" s="481"/>
      <c r="E46" s="387"/>
      <c r="G46" s="480"/>
      <c r="I46" s="387"/>
      <c r="J46" s="481"/>
      <c r="K46" s="480"/>
      <c r="L46" s="481"/>
      <c r="M46" s="387"/>
      <c r="N46" s="387"/>
    </row>
    <row r="47" spans="1:14" x14ac:dyDescent="0.2">
      <c r="B47" s="380"/>
      <c r="C47" s="387"/>
      <c r="D47" s="481"/>
      <c r="E47" s="387"/>
      <c r="G47" s="480"/>
      <c r="I47" s="387"/>
      <c r="J47" s="481"/>
      <c r="K47" s="480"/>
      <c r="L47" s="481"/>
      <c r="M47" s="387"/>
      <c r="N47" s="387"/>
    </row>
    <row r="48" spans="1:14" x14ac:dyDescent="0.2">
      <c r="B48" s="380"/>
      <c r="C48" s="387"/>
      <c r="D48" s="481"/>
      <c r="E48" s="387"/>
      <c r="G48" s="480"/>
      <c r="I48" s="387"/>
      <c r="J48" s="481"/>
      <c r="K48" s="480"/>
      <c r="L48" s="481"/>
      <c r="M48" s="387"/>
      <c r="N48" s="387"/>
    </row>
    <row r="49" spans="2:14" x14ac:dyDescent="0.2">
      <c r="B49" s="380"/>
      <c r="C49" s="387"/>
      <c r="D49" s="481"/>
      <c r="E49" s="387"/>
      <c r="G49" s="480"/>
      <c r="I49" s="387"/>
      <c r="J49" s="481"/>
      <c r="K49" s="480"/>
      <c r="L49" s="481"/>
      <c r="M49" s="387"/>
      <c r="N49" s="387"/>
    </row>
    <row r="50" spans="2:14" x14ac:dyDescent="0.2">
      <c r="B50" s="380"/>
      <c r="C50" s="387"/>
      <c r="D50" s="481"/>
      <c r="E50" s="387"/>
      <c r="G50" s="480"/>
      <c r="I50" s="387"/>
      <c r="J50" s="481"/>
      <c r="K50" s="480"/>
      <c r="L50" s="481"/>
      <c r="M50" s="387"/>
      <c r="N50" s="387"/>
    </row>
    <row r="51" spans="2:14" x14ac:dyDescent="0.2">
      <c r="B51" s="380"/>
      <c r="C51" s="387"/>
      <c r="D51" s="481"/>
      <c r="E51" s="387"/>
      <c r="G51" s="480"/>
      <c r="H51" s="387"/>
      <c r="I51" s="387"/>
      <c r="J51" s="481"/>
      <c r="K51" s="480"/>
      <c r="L51" s="481"/>
      <c r="M51" s="387"/>
      <c r="N51" s="387"/>
    </row>
    <row r="52" spans="2:14" x14ac:dyDescent="0.2">
      <c r="B52" s="380"/>
      <c r="C52" s="387"/>
      <c r="D52" s="481"/>
      <c r="E52" s="387"/>
      <c r="G52" s="480"/>
      <c r="H52" s="387"/>
      <c r="I52" s="387"/>
      <c r="J52" s="481"/>
      <c r="K52" s="480"/>
      <c r="L52" s="481"/>
      <c r="M52" s="387"/>
      <c r="N52" s="387"/>
    </row>
    <row r="53" spans="2:14" x14ac:dyDescent="0.2">
      <c r="B53" s="380"/>
      <c r="C53" s="387"/>
      <c r="D53" s="481"/>
      <c r="E53" s="387"/>
      <c r="G53" s="480"/>
      <c r="H53" s="387"/>
      <c r="I53" s="387"/>
      <c r="J53" s="481"/>
      <c r="K53" s="480"/>
      <c r="L53" s="481"/>
      <c r="M53" s="387"/>
      <c r="N53" s="387"/>
    </row>
    <row r="54" spans="2:14" x14ac:dyDescent="0.2">
      <c r="B54" s="380"/>
      <c r="C54" s="387"/>
      <c r="D54" s="481"/>
      <c r="E54" s="387"/>
      <c r="G54" s="480"/>
      <c r="H54" s="387"/>
      <c r="I54" s="387"/>
      <c r="J54" s="481"/>
      <c r="K54" s="480"/>
      <c r="L54" s="481"/>
      <c r="M54" s="387"/>
      <c r="N54" s="387"/>
    </row>
    <row r="55" spans="2:14" x14ac:dyDescent="0.2">
      <c r="B55" s="380"/>
      <c r="C55" s="387"/>
      <c r="D55" s="481"/>
      <c r="E55" s="387"/>
      <c r="G55" s="480"/>
      <c r="H55" s="387"/>
      <c r="I55" s="387"/>
      <c r="J55" s="481"/>
      <c r="K55" s="480"/>
      <c r="L55" s="481"/>
      <c r="M55" s="387"/>
      <c r="N55" s="387"/>
    </row>
    <row r="56" spans="2:14" x14ac:dyDescent="0.2">
      <c r="B56" s="380"/>
      <c r="C56" s="387"/>
      <c r="D56" s="481"/>
      <c r="E56" s="387"/>
      <c r="G56" s="480"/>
      <c r="H56" s="387"/>
      <c r="I56" s="387"/>
      <c r="J56" s="481"/>
      <c r="K56" s="480"/>
      <c r="L56" s="481"/>
      <c r="M56" s="387"/>
      <c r="N56" s="387"/>
    </row>
    <row r="57" spans="2:14" x14ac:dyDescent="0.2">
      <c r="B57" s="380"/>
      <c r="C57" s="387"/>
      <c r="D57" s="481"/>
      <c r="E57" s="387"/>
      <c r="G57" s="480"/>
      <c r="H57" s="387"/>
      <c r="I57" s="387"/>
      <c r="J57" s="481"/>
      <c r="K57" s="480"/>
      <c r="L57" s="481"/>
      <c r="M57" s="387"/>
      <c r="N57" s="387"/>
    </row>
    <row r="58" spans="2:14" x14ac:dyDescent="0.2">
      <c r="B58" s="380"/>
      <c r="C58" s="387"/>
      <c r="D58" s="481"/>
      <c r="E58" s="387"/>
      <c r="G58" s="480"/>
      <c r="H58" s="387"/>
      <c r="I58" s="387"/>
      <c r="J58" s="481"/>
      <c r="K58" s="480"/>
      <c r="L58" s="481"/>
      <c r="M58" s="387"/>
      <c r="N58" s="387"/>
    </row>
    <row r="59" spans="2:14" x14ac:dyDescent="0.2">
      <c r="B59" s="380"/>
      <c r="C59" s="387"/>
      <c r="D59" s="481"/>
      <c r="E59" s="387"/>
      <c r="G59" s="480"/>
      <c r="H59" s="387"/>
      <c r="I59" s="387"/>
      <c r="J59" s="481"/>
      <c r="K59" s="480"/>
      <c r="L59" s="481"/>
      <c r="M59" s="387"/>
      <c r="N59" s="387"/>
    </row>
    <row r="60" spans="2:14" x14ac:dyDescent="0.2">
      <c r="B60" s="380"/>
      <c r="C60" s="387"/>
      <c r="D60" s="481"/>
      <c r="E60" s="387"/>
      <c r="G60" s="480"/>
      <c r="H60" s="387"/>
      <c r="I60" s="387"/>
      <c r="J60" s="481"/>
      <c r="K60" s="480"/>
      <c r="L60" s="481"/>
      <c r="M60" s="387"/>
      <c r="N60" s="387"/>
    </row>
    <row r="61" spans="2:14" x14ac:dyDescent="0.2">
      <c r="B61" s="380"/>
      <c r="C61" s="387"/>
      <c r="D61" s="481"/>
      <c r="E61" s="387"/>
      <c r="G61" s="480"/>
      <c r="H61" s="387"/>
      <c r="I61" s="387"/>
      <c r="J61" s="481"/>
      <c r="K61" s="480"/>
      <c r="L61" s="481"/>
      <c r="M61" s="387"/>
      <c r="N61" s="387"/>
    </row>
    <row r="62" spans="2:14" x14ac:dyDescent="0.2">
      <c r="B62" s="380"/>
      <c r="C62" s="387"/>
      <c r="D62" s="481"/>
      <c r="E62" s="387"/>
      <c r="G62" s="480"/>
      <c r="H62" s="387"/>
      <c r="I62" s="387"/>
      <c r="J62" s="481"/>
      <c r="K62" s="480"/>
      <c r="L62" s="481"/>
      <c r="M62" s="387"/>
      <c r="N62" s="387"/>
    </row>
    <row r="63" spans="2:14" x14ac:dyDescent="0.2">
      <c r="B63" s="380"/>
      <c r="C63" s="387"/>
      <c r="D63" s="481"/>
      <c r="E63" s="387"/>
      <c r="G63" s="480"/>
      <c r="H63" s="387"/>
      <c r="I63" s="387"/>
      <c r="J63" s="481"/>
      <c r="K63" s="480"/>
      <c r="L63" s="481"/>
      <c r="M63" s="387"/>
      <c r="N63" s="387"/>
    </row>
    <row r="64" spans="2:14" x14ac:dyDescent="0.2">
      <c r="B64" s="380"/>
      <c r="C64" s="387"/>
      <c r="D64" s="481"/>
      <c r="E64" s="387"/>
      <c r="G64" s="480"/>
      <c r="H64" s="387"/>
      <c r="I64" s="387"/>
      <c r="J64" s="481"/>
      <c r="K64" s="480"/>
      <c r="L64" s="481"/>
      <c r="M64" s="387"/>
      <c r="N64" s="387"/>
    </row>
    <row r="65" spans="2:14" x14ac:dyDescent="0.2">
      <c r="B65" s="380"/>
      <c r="C65" s="387"/>
      <c r="D65" s="481"/>
      <c r="E65" s="387"/>
      <c r="G65" s="480"/>
      <c r="H65" s="387"/>
      <c r="I65" s="387"/>
      <c r="J65" s="481"/>
      <c r="K65" s="480"/>
      <c r="L65" s="481"/>
      <c r="M65" s="387"/>
      <c r="N65" s="387"/>
    </row>
    <row r="66" spans="2:14" x14ac:dyDescent="0.2">
      <c r="B66" s="380"/>
      <c r="C66" s="387"/>
      <c r="D66" s="481"/>
      <c r="E66" s="387"/>
      <c r="G66" s="480"/>
      <c r="H66" s="387"/>
      <c r="I66" s="387"/>
      <c r="J66" s="481"/>
      <c r="K66" s="480"/>
      <c r="L66" s="481"/>
      <c r="M66" s="387"/>
      <c r="N66" s="387"/>
    </row>
    <row r="67" spans="2:14" x14ac:dyDescent="0.2">
      <c r="B67" s="380"/>
      <c r="C67" s="387"/>
      <c r="D67" s="481"/>
      <c r="E67" s="387"/>
      <c r="G67" s="480"/>
      <c r="H67" s="387"/>
      <c r="I67" s="387"/>
      <c r="J67" s="481"/>
      <c r="K67" s="480"/>
      <c r="L67" s="481"/>
      <c r="M67" s="387"/>
      <c r="N67" s="387"/>
    </row>
    <row r="68" spans="2:14" x14ac:dyDescent="0.2">
      <c r="B68" s="380"/>
      <c r="C68" s="387"/>
      <c r="D68" s="481"/>
      <c r="E68" s="387"/>
      <c r="G68" s="480"/>
      <c r="H68" s="387"/>
      <c r="I68" s="387"/>
      <c r="J68" s="481"/>
      <c r="K68" s="480"/>
      <c r="L68" s="481"/>
      <c r="M68" s="387"/>
      <c r="N68" s="387"/>
    </row>
    <row r="69" spans="2:14" x14ac:dyDescent="0.2">
      <c r="B69" s="380"/>
      <c r="C69" s="387"/>
      <c r="D69" s="481"/>
      <c r="E69" s="387"/>
      <c r="G69" s="480"/>
      <c r="H69" s="387"/>
      <c r="I69" s="387"/>
      <c r="J69" s="481"/>
      <c r="K69" s="480"/>
      <c r="L69" s="481"/>
      <c r="M69" s="387"/>
      <c r="N69" s="387"/>
    </row>
    <row r="70" spans="2:14" x14ac:dyDescent="0.2">
      <c r="B70" s="380"/>
      <c r="C70" s="387"/>
      <c r="D70" s="481"/>
      <c r="E70" s="387"/>
      <c r="G70" s="480"/>
      <c r="H70" s="387"/>
      <c r="I70" s="387"/>
      <c r="J70" s="481"/>
      <c r="K70" s="480"/>
      <c r="L70" s="481"/>
      <c r="M70" s="387"/>
      <c r="N70" s="387"/>
    </row>
    <row r="71" spans="2:14" x14ac:dyDescent="0.2">
      <c r="B71" s="380"/>
      <c r="C71" s="387"/>
      <c r="D71" s="481"/>
      <c r="E71" s="387"/>
      <c r="G71" s="480"/>
      <c r="H71" s="387"/>
      <c r="I71" s="387"/>
      <c r="J71" s="481"/>
      <c r="K71" s="480"/>
      <c r="L71" s="481"/>
      <c r="M71" s="387"/>
      <c r="N71" s="387"/>
    </row>
    <row r="72" spans="2:14" x14ac:dyDescent="0.2">
      <c r="B72" s="380"/>
      <c r="C72" s="387"/>
      <c r="D72" s="481"/>
      <c r="E72" s="387"/>
      <c r="G72" s="480"/>
      <c r="H72" s="387"/>
      <c r="I72" s="387"/>
      <c r="J72" s="481"/>
      <c r="K72" s="480"/>
      <c r="L72" s="481"/>
      <c r="M72" s="387"/>
      <c r="N72" s="387"/>
    </row>
    <row r="74" spans="2:14" x14ac:dyDescent="0.2">
      <c r="B74" s="380"/>
      <c r="C74" s="387"/>
      <c r="D74" s="481"/>
      <c r="E74" s="387"/>
      <c r="G74" s="480"/>
      <c r="H74" s="387"/>
      <c r="I74" s="387"/>
      <c r="J74" s="481"/>
      <c r="K74" s="480"/>
      <c r="L74" s="481"/>
      <c r="M74" s="387"/>
      <c r="N74" s="387"/>
    </row>
    <row r="75" spans="2:14" x14ac:dyDescent="0.2">
      <c r="B75" s="380"/>
      <c r="C75" s="387"/>
      <c r="D75" s="481"/>
      <c r="E75" s="387"/>
      <c r="G75" s="480"/>
      <c r="H75" s="387"/>
      <c r="I75" s="387"/>
      <c r="J75" s="481"/>
      <c r="K75" s="480"/>
      <c r="L75" s="481"/>
      <c r="M75" s="387"/>
      <c r="N75" s="387"/>
    </row>
    <row r="81" spans="2:14" x14ac:dyDescent="0.2">
      <c r="B81" s="380"/>
      <c r="C81" s="387"/>
      <c r="D81" s="481"/>
      <c r="E81" s="387"/>
      <c r="G81" s="480"/>
      <c r="H81" s="387"/>
      <c r="I81" s="387"/>
      <c r="J81" s="481"/>
      <c r="K81" s="480"/>
      <c r="L81" s="481"/>
      <c r="M81" s="387"/>
      <c r="N81" s="387"/>
    </row>
    <row r="82" spans="2:14" x14ac:dyDescent="0.2">
      <c r="B82" s="380"/>
      <c r="C82" s="387"/>
      <c r="D82" s="481"/>
      <c r="E82" s="387"/>
      <c r="G82" s="480"/>
      <c r="H82" s="387"/>
      <c r="I82" s="387"/>
      <c r="J82" s="481"/>
      <c r="K82" s="480"/>
      <c r="L82" s="481"/>
      <c r="M82" s="387"/>
      <c r="N82" s="387"/>
    </row>
    <row r="84" spans="2:14" x14ac:dyDescent="0.2">
      <c r="B84" s="380"/>
      <c r="C84" s="387"/>
      <c r="D84" s="481"/>
      <c r="E84" s="387"/>
      <c r="G84" s="480"/>
      <c r="H84" s="387"/>
      <c r="I84" s="387"/>
      <c r="J84" s="481"/>
      <c r="K84" s="480"/>
      <c r="L84" s="481"/>
      <c r="M84" s="387"/>
      <c r="N84" s="387"/>
    </row>
    <row r="85" spans="2:14" x14ac:dyDescent="0.2">
      <c r="B85" s="380"/>
      <c r="C85" s="387"/>
      <c r="D85" s="481"/>
      <c r="E85" s="387"/>
      <c r="G85" s="480"/>
      <c r="H85" s="387"/>
      <c r="I85" s="387"/>
      <c r="J85" s="481"/>
      <c r="K85" s="480"/>
      <c r="L85" s="481"/>
      <c r="M85" s="387"/>
      <c r="N85" s="387"/>
    </row>
    <row r="86" spans="2:14" x14ac:dyDescent="0.2">
      <c r="B86" s="380"/>
      <c r="C86" s="387"/>
      <c r="D86" s="481"/>
      <c r="E86" s="387"/>
      <c r="G86" s="480"/>
      <c r="H86" s="387"/>
      <c r="I86" s="387"/>
      <c r="J86" s="481"/>
      <c r="K86" s="480"/>
      <c r="L86" s="481"/>
      <c r="M86" s="387"/>
      <c r="N86" s="387"/>
    </row>
    <row r="87" spans="2:14" x14ac:dyDescent="0.2">
      <c r="B87" s="380"/>
      <c r="C87" s="387"/>
      <c r="D87" s="481"/>
      <c r="E87" s="387"/>
      <c r="G87" s="480"/>
      <c r="H87" s="387"/>
      <c r="I87" s="387"/>
      <c r="J87" s="481"/>
      <c r="K87" s="480"/>
      <c r="L87" s="481"/>
      <c r="M87" s="387"/>
      <c r="N87" s="387"/>
    </row>
    <row r="88" spans="2:14" x14ac:dyDescent="0.2">
      <c r="B88" s="380"/>
      <c r="C88" s="387"/>
      <c r="D88" s="481"/>
      <c r="E88" s="387"/>
      <c r="G88" s="480"/>
      <c r="H88" s="387"/>
      <c r="I88" s="387"/>
      <c r="J88" s="481"/>
      <c r="K88" s="480"/>
      <c r="L88" s="481"/>
      <c r="M88" s="387"/>
      <c r="N88" s="387"/>
    </row>
    <row r="89" spans="2:14" x14ac:dyDescent="0.2">
      <c r="B89" s="380"/>
    </row>
    <row r="90" spans="2:14" x14ac:dyDescent="0.2">
      <c r="B90" s="380"/>
    </row>
    <row r="91" spans="2:14" x14ac:dyDescent="0.2">
      <c r="B91" s="380"/>
    </row>
    <row r="95" spans="2:14" x14ac:dyDescent="0.2">
      <c r="B95" s="482"/>
    </row>
    <row r="96" spans="2:14" x14ac:dyDescent="0.2">
      <c r="B96" s="482"/>
    </row>
  </sheetData>
  <mergeCells count="1">
    <mergeCell ref="A1:A27"/>
  </mergeCells>
  <printOptions verticalCentered="1"/>
  <pageMargins left="0.39370078740157483" right="0.55118110236220474" top="0.98425196850393704" bottom="0.98425196850393704" header="0.51181102362204722" footer="0.51181102362204722"/>
  <pageSetup paperSize="9" scale="8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48"/>
  <sheetViews>
    <sheetView workbookViewId="0">
      <selection activeCell="L1" sqref="L1"/>
    </sheetView>
  </sheetViews>
  <sheetFormatPr defaultRowHeight="12.75" x14ac:dyDescent="0.2"/>
  <cols>
    <col min="1" max="1" width="11.42578125" customWidth="1"/>
    <col min="2" max="2" width="14.5703125" customWidth="1"/>
    <col min="3" max="3" width="11.28515625" customWidth="1"/>
    <col min="4" max="6" width="11.28515625" style="77" customWidth="1"/>
    <col min="7" max="10" width="11.28515625" customWidth="1"/>
    <col min="11" max="11" width="11.42578125" customWidth="1"/>
  </cols>
  <sheetData>
    <row r="1" spans="1:11" x14ac:dyDescent="0.2">
      <c r="A1" s="536">
        <v>3</v>
      </c>
      <c r="B1" s="520" t="s">
        <v>356</v>
      </c>
      <c r="C1" s="520"/>
      <c r="D1" s="520"/>
      <c r="E1" s="520"/>
      <c r="F1" s="520"/>
      <c r="G1" s="520"/>
      <c r="H1" s="520"/>
      <c r="I1" s="520"/>
      <c r="J1" s="520"/>
      <c r="K1" s="520"/>
    </row>
    <row r="2" spans="1:11" x14ac:dyDescent="0.2">
      <c r="A2" s="536"/>
      <c r="B2" s="534"/>
      <c r="C2" s="534"/>
    </row>
    <row r="3" spans="1:11" x14ac:dyDescent="0.2">
      <c r="A3" s="536"/>
      <c r="B3" s="78"/>
      <c r="C3" s="79" t="s">
        <v>0</v>
      </c>
      <c r="D3" s="80"/>
      <c r="E3" s="80"/>
      <c r="F3" s="80"/>
      <c r="G3" s="79"/>
      <c r="H3" s="79"/>
      <c r="I3" s="79"/>
      <c r="J3" s="79"/>
      <c r="K3" s="81"/>
    </row>
    <row r="4" spans="1:11" x14ac:dyDescent="0.2">
      <c r="A4" s="536"/>
      <c r="B4" s="1" t="s">
        <v>0</v>
      </c>
      <c r="C4" s="33" t="s">
        <v>33</v>
      </c>
      <c r="D4" s="82" t="s">
        <v>34</v>
      </c>
      <c r="E4" s="82" t="s">
        <v>35</v>
      </c>
      <c r="F4" s="82" t="s">
        <v>36</v>
      </c>
      <c r="G4" s="33" t="s">
        <v>37</v>
      </c>
      <c r="H4" s="33" t="s">
        <v>38</v>
      </c>
      <c r="I4" s="33" t="s">
        <v>39</v>
      </c>
      <c r="J4" s="33" t="s">
        <v>40</v>
      </c>
      <c r="K4" s="8" t="s">
        <v>41</v>
      </c>
    </row>
    <row r="5" spans="1:11" x14ac:dyDescent="0.2">
      <c r="A5" s="536"/>
      <c r="B5" s="73" t="s">
        <v>2</v>
      </c>
      <c r="C5" s="11"/>
      <c r="D5" s="11"/>
      <c r="E5" s="11"/>
      <c r="F5" s="11"/>
      <c r="G5" s="11"/>
      <c r="H5" s="11"/>
      <c r="I5" s="11"/>
      <c r="J5" s="11"/>
      <c r="K5" s="12"/>
    </row>
    <row r="6" spans="1:11" x14ac:dyDescent="0.2">
      <c r="A6" s="536"/>
      <c r="B6" s="1" t="s">
        <v>42</v>
      </c>
      <c r="C6" s="39">
        <v>48971139</v>
      </c>
      <c r="D6" s="39">
        <v>37286192</v>
      </c>
      <c r="E6" s="39">
        <v>28181764</v>
      </c>
      <c r="F6" s="39">
        <v>12499750</v>
      </c>
      <c r="G6" s="39">
        <v>12287870</v>
      </c>
      <c r="H6" s="39">
        <v>4178255</v>
      </c>
      <c r="I6" s="39">
        <v>510771</v>
      </c>
      <c r="J6" s="39">
        <v>1424652</v>
      </c>
      <c r="K6" s="83">
        <v>145340393</v>
      </c>
    </row>
    <row r="7" spans="1:11" x14ac:dyDescent="0.2">
      <c r="A7" s="536"/>
      <c r="B7" s="1" t="s">
        <v>43</v>
      </c>
      <c r="C7" s="39">
        <v>14695438</v>
      </c>
      <c r="D7" s="39">
        <v>10627931</v>
      </c>
      <c r="E7" s="39">
        <v>8277245</v>
      </c>
      <c r="F7" s="39">
        <v>3619238</v>
      </c>
      <c r="G7" s="39">
        <v>3155732</v>
      </c>
      <c r="H7" s="39">
        <v>1219047</v>
      </c>
      <c r="I7" s="39">
        <v>66628</v>
      </c>
      <c r="J7" s="39">
        <v>347752</v>
      </c>
      <c r="K7" s="83">
        <v>42009011</v>
      </c>
    </row>
    <row r="8" spans="1:11" x14ac:dyDescent="0.2">
      <c r="A8" s="536"/>
      <c r="B8" s="1" t="s">
        <v>44</v>
      </c>
      <c r="C8" s="39">
        <v>5783359</v>
      </c>
      <c r="D8" s="39">
        <v>4324619</v>
      </c>
      <c r="E8" s="39">
        <v>3600065</v>
      </c>
      <c r="F8" s="39">
        <v>1311600</v>
      </c>
      <c r="G8" s="39">
        <v>2154525</v>
      </c>
      <c r="H8" s="39">
        <v>375035</v>
      </c>
      <c r="I8" s="39">
        <v>131327</v>
      </c>
      <c r="J8" s="39">
        <v>369777</v>
      </c>
      <c r="K8" s="83">
        <v>18050307</v>
      </c>
    </row>
    <row r="9" spans="1:11" x14ac:dyDescent="0.2">
      <c r="A9" s="536"/>
      <c r="B9" s="1" t="s">
        <v>45</v>
      </c>
      <c r="C9" s="39">
        <v>1413703</v>
      </c>
      <c r="D9" s="39">
        <v>965636</v>
      </c>
      <c r="E9" s="39">
        <v>781725</v>
      </c>
      <c r="F9" s="39">
        <v>294654</v>
      </c>
      <c r="G9" s="39">
        <v>414722</v>
      </c>
      <c r="H9" s="39">
        <v>76421</v>
      </c>
      <c r="I9" s="39">
        <v>13633</v>
      </c>
      <c r="J9" s="39">
        <v>92035</v>
      </c>
      <c r="K9" s="83">
        <v>4052529</v>
      </c>
    </row>
    <row r="10" spans="1:11" x14ac:dyDescent="0.2">
      <c r="A10" s="536"/>
      <c r="B10" s="36" t="s">
        <v>32</v>
      </c>
      <c r="C10" s="64">
        <v>70863639</v>
      </c>
      <c r="D10" s="64">
        <v>53204378</v>
      </c>
      <c r="E10" s="64">
        <v>40840799</v>
      </c>
      <c r="F10" s="64">
        <v>17725242</v>
      </c>
      <c r="G10" s="64">
        <v>18012849</v>
      </c>
      <c r="H10" s="64">
        <v>5848758</v>
      </c>
      <c r="I10" s="64">
        <v>722359</v>
      </c>
      <c r="J10" s="64">
        <v>2234216</v>
      </c>
      <c r="K10" s="84">
        <v>209452240</v>
      </c>
    </row>
    <row r="11" spans="1:11" x14ac:dyDescent="0.2">
      <c r="A11" s="536"/>
      <c r="B11" s="36"/>
      <c r="C11" s="64"/>
      <c r="D11" s="64"/>
      <c r="E11" s="64"/>
      <c r="F11" s="64"/>
      <c r="G11" s="64"/>
      <c r="H11" s="64"/>
      <c r="I11" s="64"/>
      <c r="J11" s="64"/>
      <c r="K11" s="84"/>
    </row>
    <row r="12" spans="1:11" x14ac:dyDescent="0.2">
      <c r="A12" s="536"/>
      <c r="B12" s="73" t="s">
        <v>26</v>
      </c>
      <c r="C12" s="61"/>
      <c r="D12" s="61"/>
      <c r="E12" s="61"/>
      <c r="F12" s="61"/>
      <c r="G12" s="61"/>
      <c r="H12" s="61"/>
      <c r="I12" s="61"/>
      <c r="J12" s="61"/>
      <c r="K12" s="83"/>
    </row>
    <row r="13" spans="1:11" x14ac:dyDescent="0.2">
      <c r="A13" s="536"/>
      <c r="B13" s="1" t="s">
        <v>42</v>
      </c>
      <c r="C13" s="39">
        <v>1497952067.7</v>
      </c>
      <c r="D13" s="39">
        <v>1075047456.4000001</v>
      </c>
      <c r="E13" s="39">
        <v>826233092.21000004</v>
      </c>
      <c r="F13" s="39">
        <v>364482274.23000002</v>
      </c>
      <c r="G13" s="39">
        <v>368680532.68000001</v>
      </c>
      <c r="H13" s="39">
        <v>125704708.92</v>
      </c>
      <c r="I13" s="39">
        <v>15275567.550000001</v>
      </c>
      <c r="J13" s="39">
        <v>46038970.170000002</v>
      </c>
      <c r="K13" s="83">
        <v>4319414669.8600006</v>
      </c>
    </row>
    <row r="14" spans="1:11" x14ac:dyDescent="0.2">
      <c r="A14" s="536"/>
      <c r="B14" s="1" t="s">
        <v>43</v>
      </c>
      <c r="C14" s="39">
        <v>489617603.57999998</v>
      </c>
      <c r="D14" s="39">
        <v>344637618.13999999</v>
      </c>
      <c r="E14" s="39">
        <v>273327458.81999999</v>
      </c>
      <c r="F14" s="39">
        <v>119760484</v>
      </c>
      <c r="G14" s="39">
        <v>105864396.67</v>
      </c>
      <c r="H14" s="39">
        <v>40899867</v>
      </c>
      <c r="I14" s="39">
        <v>2193562.12</v>
      </c>
      <c r="J14" s="39">
        <v>12282551.939999999</v>
      </c>
      <c r="K14" s="83">
        <v>1388583542.27</v>
      </c>
    </row>
    <row r="15" spans="1:11" x14ac:dyDescent="0.2">
      <c r="A15" s="536"/>
      <c r="B15" s="1" t="s">
        <v>44</v>
      </c>
      <c r="C15" s="39">
        <v>457291195.18000001</v>
      </c>
      <c r="D15" s="39">
        <v>355747312.86000001</v>
      </c>
      <c r="E15" s="39">
        <v>263219771.72999999</v>
      </c>
      <c r="F15" s="39">
        <v>102891078.61</v>
      </c>
      <c r="G15" s="39">
        <v>179978033.16999999</v>
      </c>
      <c r="H15" s="39">
        <v>30871741.41</v>
      </c>
      <c r="I15" s="39">
        <v>9544229.4199999999</v>
      </c>
      <c r="J15" s="39">
        <v>30316937.809999999</v>
      </c>
      <c r="K15" s="83">
        <v>1429860300.1900001</v>
      </c>
    </row>
    <row r="16" spans="1:11" x14ac:dyDescent="0.2">
      <c r="A16" s="536"/>
      <c r="B16" s="1" t="s">
        <v>45</v>
      </c>
      <c r="C16" s="39">
        <v>53436100.859999999</v>
      </c>
      <c r="D16" s="39">
        <v>36354929.630000003</v>
      </c>
      <c r="E16" s="39">
        <v>29435203.239999998</v>
      </c>
      <c r="F16" s="39">
        <v>11573761.199999999</v>
      </c>
      <c r="G16" s="39">
        <v>16937780.379999999</v>
      </c>
      <c r="H16" s="39">
        <v>2916871.16</v>
      </c>
      <c r="I16" s="39">
        <v>461010.52</v>
      </c>
      <c r="J16" s="39">
        <v>3576792.01</v>
      </c>
      <c r="K16" s="83">
        <v>154692449</v>
      </c>
    </row>
    <row r="17" spans="1:11" x14ac:dyDescent="0.2">
      <c r="A17" s="536"/>
      <c r="B17" s="36" t="s">
        <v>32</v>
      </c>
      <c r="C17" s="64">
        <v>2498296967.3200002</v>
      </c>
      <c r="D17" s="64">
        <v>1811787317.0300002</v>
      </c>
      <c r="E17" s="64">
        <v>1392215526</v>
      </c>
      <c r="F17" s="64">
        <v>598707598.04000008</v>
      </c>
      <c r="G17" s="64">
        <v>671460742.89999998</v>
      </c>
      <c r="H17" s="64">
        <v>200393188.49000001</v>
      </c>
      <c r="I17" s="64">
        <v>27474369.610000003</v>
      </c>
      <c r="J17" s="64">
        <v>92215251.930000007</v>
      </c>
      <c r="K17" s="84">
        <v>7292550961.3200016</v>
      </c>
    </row>
    <row r="18" spans="1:11" x14ac:dyDescent="0.2">
      <c r="A18" s="536"/>
      <c r="B18" s="36"/>
      <c r="C18" s="64"/>
      <c r="D18" s="64"/>
      <c r="E18" s="64"/>
      <c r="F18" s="64"/>
      <c r="G18" s="64"/>
      <c r="H18" s="64"/>
      <c r="I18" s="64"/>
      <c r="J18" s="64"/>
      <c r="K18" s="84"/>
    </row>
    <row r="19" spans="1:11" x14ac:dyDescent="0.2">
      <c r="A19" s="536"/>
      <c r="B19" s="73" t="s">
        <v>28</v>
      </c>
      <c r="C19" s="61"/>
      <c r="D19" s="61"/>
      <c r="E19" s="61"/>
      <c r="F19" s="61"/>
      <c r="G19" s="61"/>
      <c r="H19" s="61"/>
      <c r="I19" s="61"/>
      <c r="J19" s="11"/>
      <c r="K19" s="83"/>
    </row>
    <row r="20" spans="1:11" x14ac:dyDescent="0.2">
      <c r="A20" s="536"/>
      <c r="B20" s="1" t="s">
        <v>42</v>
      </c>
      <c r="C20" s="39">
        <v>1789116557.3</v>
      </c>
      <c r="D20" s="39">
        <v>1296725517</v>
      </c>
      <c r="E20" s="39">
        <v>993841103.21000004</v>
      </c>
      <c r="F20" s="39">
        <v>438828865.93000001</v>
      </c>
      <c r="G20" s="39">
        <v>441745223.88</v>
      </c>
      <c r="H20" s="39">
        <v>150565310.31999999</v>
      </c>
      <c r="I20" s="39">
        <v>18309629.25</v>
      </c>
      <c r="J20" s="39">
        <v>54508861.469999999</v>
      </c>
      <c r="K20" s="83">
        <v>5183641068.3600006</v>
      </c>
    </row>
    <row r="21" spans="1:11" x14ac:dyDescent="0.2">
      <c r="A21" s="536"/>
      <c r="B21" s="1" t="s">
        <v>43</v>
      </c>
      <c r="C21" s="39">
        <v>489617603.57999998</v>
      </c>
      <c r="D21" s="39">
        <v>344637618.13999999</v>
      </c>
      <c r="E21" s="39">
        <v>273327458.81999999</v>
      </c>
      <c r="F21" s="39">
        <v>119760484</v>
      </c>
      <c r="G21" s="39">
        <v>105864396.67</v>
      </c>
      <c r="H21" s="39">
        <v>40899867</v>
      </c>
      <c r="I21" s="39">
        <v>2193562.12</v>
      </c>
      <c r="J21" s="39">
        <v>12282551.939999999</v>
      </c>
      <c r="K21" s="83">
        <v>1388583542.27</v>
      </c>
    </row>
    <row r="22" spans="1:11" x14ac:dyDescent="0.2">
      <c r="A22" s="536"/>
      <c r="B22" s="1" t="s">
        <v>44</v>
      </c>
      <c r="C22" s="39">
        <v>667734090.48000002</v>
      </c>
      <c r="D22" s="39">
        <v>513124683.75999999</v>
      </c>
      <c r="E22" s="39">
        <v>394266104.63</v>
      </c>
      <c r="F22" s="39">
        <v>150639220.91</v>
      </c>
      <c r="G22" s="39">
        <v>258387274.97</v>
      </c>
      <c r="H22" s="39">
        <v>44528900.609999999</v>
      </c>
      <c r="I22" s="39">
        <v>14319868.220000001</v>
      </c>
      <c r="J22" s="39">
        <v>43773485.609999999</v>
      </c>
      <c r="K22" s="83">
        <v>2086773629.1899998</v>
      </c>
    </row>
    <row r="23" spans="1:11" x14ac:dyDescent="0.2">
      <c r="A23" s="536"/>
      <c r="B23" s="1" t="s">
        <v>45</v>
      </c>
      <c r="C23" s="39">
        <v>61778174.560000002</v>
      </c>
      <c r="D23" s="39">
        <v>42053656.530000001</v>
      </c>
      <c r="E23" s="39">
        <v>34048646.140000001</v>
      </c>
      <c r="F23" s="39">
        <v>13312650.199999999</v>
      </c>
      <c r="G23" s="39">
        <v>19385041.379999999</v>
      </c>
      <c r="H23" s="39">
        <v>3367867.56</v>
      </c>
      <c r="I23" s="39">
        <v>541463.52</v>
      </c>
      <c r="J23" s="39">
        <v>4119961.31</v>
      </c>
      <c r="K23" s="83">
        <v>178607461.20000002</v>
      </c>
    </row>
    <row r="24" spans="1:11" x14ac:dyDescent="0.2">
      <c r="A24" s="536"/>
      <c r="B24" s="36" t="s">
        <v>32</v>
      </c>
      <c r="C24" s="64">
        <v>3008246425.9200001</v>
      </c>
      <c r="D24" s="64">
        <v>2196541475.4299998</v>
      </c>
      <c r="E24" s="64">
        <v>1695483312.8</v>
      </c>
      <c r="F24" s="64">
        <v>722541221.04000008</v>
      </c>
      <c r="G24" s="64">
        <v>825381936.89999998</v>
      </c>
      <c r="H24" s="64">
        <v>239361945.49000001</v>
      </c>
      <c r="I24" s="64">
        <v>35364523.110000007</v>
      </c>
      <c r="J24" s="64">
        <v>114684860.33</v>
      </c>
      <c r="K24" s="84">
        <v>8837605701.0200024</v>
      </c>
    </row>
    <row r="25" spans="1:11" x14ac:dyDescent="0.2">
      <c r="A25" s="536"/>
      <c r="B25" s="36"/>
      <c r="C25" s="64"/>
      <c r="D25" s="64"/>
      <c r="E25" s="64"/>
      <c r="F25" s="64"/>
      <c r="G25" s="64"/>
      <c r="H25" s="64"/>
      <c r="I25" s="64"/>
      <c r="J25" s="64"/>
      <c r="K25" s="84"/>
    </row>
    <row r="26" spans="1:11" x14ac:dyDescent="0.2">
      <c r="A26" s="536"/>
      <c r="B26" s="73" t="s">
        <v>46</v>
      </c>
      <c r="C26" s="11"/>
      <c r="D26" s="85"/>
      <c r="E26" s="85"/>
      <c r="F26" s="85"/>
      <c r="G26" s="11"/>
      <c r="H26" s="11"/>
      <c r="I26" s="11"/>
      <c r="J26" s="11"/>
      <c r="K26" s="12"/>
    </row>
    <row r="27" spans="1:11" x14ac:dyDescent="0.2">
      <c r="A27" s="536"/>
      <c r="B27" s="1" t="s">
        <v>42</v>
      </c>
      <c r="C27" s="86">
        <v>36.534101387758206</v>
      </c>
      <c r="D27" s="86">
        <v>34.777633419899786</v>
      </c>
      <c r="E27" s="86">
        <v>35.265397269312167</v>
      </c>
      <c r="F27" s="86">
        <v>35.107011414628296</v>
      </c>
      <c r="G27" s="86">
        <v>35.949698676825193</v>
      </c>
      <c r="H27" s="86">
        <v>36.035452675818014</v>
      </c>
      <c r="I27" s="86">
        <v>35.847041531332046</v>
      </c>
      <c r="J27" s="86">
        <v>38.261176392550603</v>
      </c>
      <c r="K27" s="62">
        <v>35.665522580223112</v>
      </c>
    </row>
    <row r="28" spans="1:11" x14ac:dyDescent="0.2">
      <c r="A28" s="536"/>
      <c r="B28" s="1" t="s">
        <v>43</v>
      </c>
      <c r="C28" s="86">
        <v>33.317659778497244</v>
      </c>
      <c r="D28" s="86">
        <v>32.427536285284503</v>
      </c>
      <c r="E28" s="86">
        <v>33.021549902171557</v>
      </c>
      <c r="F28" s="86">
        <v>33.089971977526758</v>
      </c>
      <c r="G28" s="86">
        <v>33.546700629204253</v>
      </c>
      <c r="H28" s="86">
        <v>33.55068918589685</v>
      </c>
      <c r="I28" s="86">
        <v>32.922526865582036</v>
      </c>
      <c r="J28" s="86">
        <v>35.319859957670985</v>
      </c>
      <c r="K28" s="62">
        <v>33.054421163830781</v>
      </c>
    </row>
    <row r="29" spans="1:11" x14ac:dyDescent="0.2">
      <c r="A29" s="536"/>
      <c r="B29" s="1" t="s">
        <v>44</v>
      </c>
      <c r="C29" s="86">
        <v>115.45783176870052</v>
      </c>
      <c r="D29" s="86">
        <v>118.65199772742986</v>
      </c>
      <c r="E29" s="86">
        <v>109.51638501804828</v>
      </c>
      <c r="F29" s="86">
        <v>114.85149505184508</v>
      </c>
      <c r="G29" s="86">
        <v>119.92772187373087</v>
      </c>
      <c r="H29" s="86">
        <v>118.73265324569707</v>
      </c>
      <c r="I29" s="86">
        <v>109.0397878577901</v>
      </c>
      <c r="J29" s="86">
        <v>118.37806464436675</v>
      </c>
      <c r="K29" s="62">
        <v>115.60876106927155</v>
      </c>
    </row>
    <row r="30" spans="1:11" x14ac:dyDescent="0.2">
      <c r="A30" s="536"/>
      <c r="B30" s="1" t="s">
        <v>45</v>
      </c>
      <c r="C30" s="86">
        <v>43.699542662072588</v>
      </c>
      <c r="D30" s="86">
        <v>43.55021615805542</v>
      </c>
      <c r="E30" s="86">
        <v>43.555785141833766</v>
      </c>
      <c r="F30" s="86">
        <v>45.180619302639705</v>
      </c>
      <c r="G30" s="86">
        <v>46.742254763431887</v>
      </c>
      <c r="H30" s="86">
        <v>44.069922665235993</v>
      </c>
      <c r="I30" s="86">
        <v>39.717121690016874</v>
      </c>
      <c r="J30" s="86">
        <v>44.765157929048733</v>
      </c>
      <c r="K30" s="62">
        <v>44.073086509683215</v>
      </c>
    </row>
    <row r="31" spans="1:11" x14ac:dyDescent="0.2">
      <c r="A31" s="536"/>
      <c r="B31" s="36" t="s">
        <v>32</v>
      </c>
      <c r="C31" s="87">
        <v>42.451198786446746</v>
      </c>
      <c r="D31" s="87">
        <v>41.284976124145267</v>
      </c>
      <c r="E31" s="87">
        <v>41.514450116414224</v>
      </c>
      <c r="F31" s="87">
        <v>40.763405150688499</v>
      </c>
      <c r="G31" s="87">
        <v>45.821842891149537</v>
      </c>
      <c r="H31" s="87">
        <v>40.925260626273136</v>
      </c>
      <c r="I31" s="87">
        <v>48.956991066768751</v>
      </c>
      <c r="J31" s="87">
        <v>51.331142705092077</v>
      </c>
      <c r="K31" s="65">
        <v>42.193894422041048</v>
      </c>
    </row>
    <row r="32" spans="1:11" x14ac:dyDescent="0.2">
      <c r="A32" s="536"/>
      <c r="B32" s="88"/>
      <c r="C32" s="89"/>
      <c r="D32" s="89"/>
      <c r="E32" s="89"/>
      <c r="F32" s="89"/>
      <c r="G32" s="89"/>
      <c r="H32" s="89"/>
      <c r="I32" s="89"/>
      <c r="J32" s="89"/>
      <c r="K32" s="90"/>
    </row>
    <row r="33" spans="1:13" ht="13.5" x14ac:dyDescent="0.2">
      <c r="A33" s="536"/>
      <c r="B33" s="91" t="s">
        <v>54</v>
      </c>
      <c r="C33" s="93">
        <v>7465.5</v>
      </c>
      <c r="D33" s="93">
        <v>5791</v>
      </c>
      <c r="E33" s="93">
        <v>4690.8999999999996</v>
      </c>
      <c r="F33" s="93">
        <v>1677.3</v>
      </c>
      <c r="G33" s="93">
        <v>2550.9</v>
      </c>
      <c r="H33" s="93">
        <v>514</v>
      </c>
      <c r="I33" s="93">
        <v>242.6</v>
      </c>
      <c r="J33" s="93">
        <v>384.1</v>
      </c>
      <c r="K33" s="94">
        <v>23319.4</v>
      </c>
      <c r="M33" s="92" t="s">
        <v>0</v>
      </c>
    </row>
    <row r="34" spans="1:13" x14ac:dyDescent="0.2">
      <c r="A34" s="536"/>
      <c r="B34" s="1" t="s">
        <v>47</v>
      </c>
      <c r="C34" s="93">
        <v>9.4921490857946562</v>
      </c>
      <c r="D34" s="93">
        <v>9.1874249697806931</v>
      </c>
      <c r="E34" s="93">
        <v>8.7063887526913817</v>
      </c>
      <c r="F34" s="93">
        <v>10.567723126453229</v>
      </c>
      <c r="G34" s="93">
        <v>7.0613701046689403</v>
      </c>
      <c r="H34" s="93">
        <v>11.378906614785992</v>
      </c>
      <c r="I34" s="93">
        <v>2.9775721352019788</v>
      </c>
      <c r="J34" s="93">
        <v>5.8167560531111686</v>
      </c>
      <c r="K34" s="94">
        <v>8.9818880417163385</v>
      </c>
    </row>
    <row r="35" spans="1:13" x14ac:dyDescent="0.2">
      <c r="A35" s="536"/>
      <c r="B35" s="1" t="s">
        <v>48</v>
      </c>
      <c r="C35" s="93">
        <v>334.645632217534</v>
      </c>
      <c r="D35" s="93">
        <v>312.86260007425318</v>
      </c>
      <c r="E35" s="93">
        <v>296.79070668741605</v>
      </c>
      <c r="F35" s="93">
        <v>356.94723546175408</v>
      </c>
      <c r="G35" s="93">
        <v>263.22503543847267</v>
      </c>
      <c r="H35" s="93">
        <v>389.87001651750978</v>
      </c>
      <c r="I35" s="93">
        <v>113.24966863149218</v>
      </c>
      <c r="J35" s="93">
        <v>240.0813640458214</v>
      </c>
      <c r="K35" s="94">
        <v>312.72463962709162</v>
      </c>
    </row>
    <row r="36" spans="1:13" x14ac:dyDescent="0.2">
      <c r="A36" s="536"/>
      <c r="B36" s="1" t="s">
        <v>49</v>
      </c>
      <c r="C36" s="95">
        <v>32.014117001295055</v>
      </c>
      <c r="D36" s="95">
        <v>24.833400516308306</v>
      </c>
      <c r="E36" s="95">
        <v>20.115869190459442</v>
      </c>
      <c r="F36" s="95">
        <v>7.1927236549825455</v>
      </c>
      <c r="G36" s="95">
        <v>10.938960693671364</v>
      </c>
      <c r="H36" s="95">
        <v>2.2041733492285389</v>
      </c>
      <c r="I36" s="95">
        <v>1.0403355146358826</v>
      </c>
      <c r="J36" s="95">
        <v>1.6471264269235057</v>
      </c>
      <c r="K36" s="96" t="s">
        <v>50</v>
      </c>
    </row>
    <row r="37" spans="1:13" x14ac:dyDescent="0.2">
      <c r="A37" s="536"/>
      <c r="B37" s="97" t="s">
        <v>51</v>
      </c>
      <c r="C37" s="95">
        <v>33.832838932636861</v>
      </c>
      <c r="D37" s="95">
        <v>25.401675341357056</v>
      </c>
      <c r="E37" s="95">
        <v>19.498859978771293</v>
      </c>
      <c r="F37" s="95">
        <v>8.4626652835032949</v>
      </c>
      <c r="G37" s="95">
        <v>8.5999791647012227</v>
      </c>
      <c r="H37" s="95">
        <v>2.7924065171134003</v>
      </c>
      <c r="I37" s="95">
        <v>0.34488005475615824</v>
      </c>
      <c r="J37" s="95">
        <v>1.0666947271607121</v>
      </c>
      <c r="K37" s="96" t="s">
        <v>50</v>
      </c>
    </row>
    <row r="38" spans="1:13" x14ac:dyDescent="0.2">
      <c r="A38" s="536"/>
      <c r="B38" s="97" t="s">
        <v>52</v>
      </c>
      <c r="C38" s="95">
        <v>34.258203755737505</v>
      </c>
      <c r="D38" s="95">
        <v>24.844355927573172</v>
      </c>
      <c r="E38" s="95">
        <v>19.090926253163946</v>
      </c>
      <c r="F38" s="95">
        <v>8.2098514116057668</v>
      </c>
      <c r="G38" s="95">
        <v>9.2074878387748829</v>
      </c>
      <c r="H38" s="95">
        <v>2.7479161894499464</v>
      </c>
      <c r="I38" s="95">
        <v>0.3767456649357025</v>
      </c>
      <c r="J38" s="95">
        <v>1.2645129587590624</v>
      </c>
      <c r="K38" s="96" t="s">
        <v>50</v>
      </c>
    </row>
    <row r="39" spans="1:13" x14ac:dyDescent="0.2">
      <c r="A39" s="536"/>
      <c r="B39" s="98" t="s">
        <v>53</v>
      </c>
      <c r="C39" s="99">
        <v>34.039156392469508</v>
      </c>
      <c r="D39" s="99">
        <v>24.854486042260106</v>
      </c>
      <c r="E39" s="99">
        <v>19.18487167405889</v>
      </c>
      <c r="F39" s="99">
        <v>8.1757576144928841</v>
      </c>
      <c r="G39" s="99">
        <v>9.3394293072470695</v>
      </c>
      <c r="H39" s="99">
        <v>2.7084478940079189</v>
      </c>
      <c r="I39" s="99">
        <v>0.4001595489366353</v>
      </c>
      <c r="J39" s="99">
        <v>1.2976915265269586</v>
      </c>
      <c r="K39" s="100" t="s">
        <v>50</v>
      </c>
    </row>
    <row r="40" spans="1:13" x14ac:dyDescent="0.2">
      <c r="A40" s="536"/>
      <c r="B40" s="101" t="s">
        <v>242</v>
      </c>
      <c r="C40" s="102"/>
    </row>
    <row r="41" spans="1:13" x14ac:dyDescent="0.2">
      <c r="A41" s="536"/>
      <c r="B41" s="4"/>
    </row>
    <row r="42" spans="1:13" x14ac:dyDescent="0.2">
      <c r="A42" s="536"/>
      <c r="B42" s="4" t="s">
        <v>101</v>
      </c>
    </row>
    <row r="43" spans="1:13" x14ac:dyDescent="0.2">
      <c r="A43" s="536"/>
      <c r="B43" s="4" t="s">
        <v>102</v>
      </c>
    </row>
    <row r="44" spans="1:13" x14ac:dyDescent="0.2">
      <c r="D44"/>
      <c r="E44"/>
      <c r="F44"/>
    </row>
    <row r="45" spans="1:13" x14ac:dyDescent="0.2">
      <c r="B45" s="4"/>
      <c r="C45" s="39"/>
      <c r="D45" s="39"/>
      <c r="E45" s="39"/>
      <c r="F45" s="39"/>
      <c r="G45" s="39"/>
      <c r="H45" s="39"/>
      <c r="I45" s="39"/>
      <c r="J45" s="39"/>
      <c r="K45" s="39"/>
    </row>
    <row r="46" spans="1:13" x14ac:dyDescent="0.2">
      <c r="B46" s="4"/>
      <c r="C46" s="39"/>
      <c r="D46" s="39"/>
      <c r="E46" s="39"/>
      <c r="F46" s="39"/>
      <c r="G46" s="39"/>
      <c r="H46" s="39"/>
      <c r="I46" s="39"/>
      <c r="J46" s="39"/>
      <c r="K46" s="39"/>
    </row>
    <row r="48" spans="1:13" x14ac:dyDescent="0.2">
      <c r="B48" s="4"/>
      <c r="C48" s="39"/>
      <c r="D48" s="39"/>
      <c r="E48" s="39"/>
      <c r="F48" s="39"/>
      <c r="G48" s="39"/>
      <c r="H48" s="39"/>
      <c r="I48" s="39"/>
      <c r="J48" s="39"/>
      <c r="K48" s="39"/>
    </row>
  </sheetData>
  <mergeCells count="3">
    <mergeCell ref="B2:C2"/>
    <mergeCell ref="B1:K1"/>
    <mergeCell ref="A1:A43"/>
  </mergeCells>
  <phoneticPr fontId="0" type="noConversion"/>
  <printOptions horizontalCentered="1" verticalCentered="1"/>
  <pageMargins left="0.39370078740157483" right="0.74803149606299213" top="0.39370078740157483" bottom="0.39370078740157483" header="0.51181102362204722" footer="0.51181102362204722"/>
  <pageSetup paperSize="9" orientation="landscape" horizontalDpi="300" verticalDpi="300" r:id="rId1"/>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BL154"/>
  <sheetViews>
    <sheetView workbookViewId="0">
      <selection activeCell="N1" sqref="N1"/>
    </sheetView>
  </sheetViews>
  <sheetFormatPr defaultColWidth="12.7109375" defaultRowHeight="12.75" x14ac:dyDescent="0.2"/>
  <cols>
    <col min="1" max="1" width="10.42578125" style="471" customWidth="1"/>
    <col min="2" max="2" width="6.5703125" style="4" customWidth="1"/>
    <col min="3" max="3" width="11.140625" style="4" customWidth="1"/>
    <col min="4" max="4" width="11.7109375" style="4" customWidth="1"/>
    <col min="5" max="5" width="11.5703125" style="4" customWidth="1"/>
    <col min="6" max="6" width="11.7109375" style="4" customWidth="1"/>
    <col min="7" max="7" width="12.7109375" style="4" customWidth="1"/>
    <col min="8" max="8" width="11.7109375" style="4" bestFit="1" customWidth="1"/>
    <col min="9" max="9" width="12.140625" style="4" customWidth="1"/>
    <col min="10" max="10" width="12.28515625" style="4" customWidth="1"/>
    <col min="11" max="11" width="13" style="4" customWidth="1"/>
    <col min="12" max="12" width="12.140625" style="4" customWidth="1"/>
    <col min="13" max="13" width="12.7109375" style="4" customWidth="1"/>
    <col min="14" max="15" width="12.7109375" style="4"/>
    <col min="16" max="16" width="8.7109375" style="4" customWidth="1"/>
    <col min="17" max="17" width="12.7109375" style="4"/>
    <col min="18" max="19" width="10.7109375" style="4" customWidth="1"/>
    <col min="20" max="21" width="12.7109375" style="4"/>
    <col min="22" max="22" width="11.7109375" style="4" customWidth="1"/>
    <col min="23" max="23" width="11.140625" style="4" customWidth="1"/>
    <col min="24" max="24" width="10.42578125" style="4" customWidth="1"/>
    <col min="25" max="25" width="11.28515625" style="4" customWidth="1"/>
    <col min="26" max="28" width="12.7109375" style="4"/>
    <col min="29" max="29" width="15.7109375" style="4" customWidth="1"/>
    <col min="30" max="30" width="8.7109375" style="4" customWidth="1"/>
    <col min="31" max="31" width="12.7109375" style="4"/>
    <col min="32" max="32" width="14.7109375" style="4" customWidth="1"/>
    <col min="33" max="33" width="8.7109375" style="4" customWidth="1"/>
    <col min="34" max="35" width="15.7109375" style="4" customWidth="1"/>
    <col min="36" max="36" width="8.7109375" style="4" customWidth="1"/>
    <col min="37" max="42" width="12.7109375" style="4"/>
    <col min="43" max="43" width="15.7109375" style="4" customWidth="1"/>
    <col min="44" max="44" width="12.7109375" style="4"/>
    <col min="45" max="45" width="15.7109375" style="4" customWidth="1"/>
    <col min="46" max="46" width="12.7109375" style="4"/>
    <col min="47" max="47" width="12.7109375" style="267"/>
    <col min="48" max="49" width="15.7109375" style="267" customWidth="1"/>
    <col min="50" max="58" width="12.7109375" style="267"/>
    <col min="59" max="59" width="15.7109375" style="267" customWidth="1"/>
    <col min="60" max="60" width="12.7109375" style="267"/>
    <col min="61" max="61" width="15.7109375" style="267" customWidth="1"/>
    <col min="62" max="16384" width="12.7109375" style="267"/>
  </cols>
  <sheetData>
    <row r="1" spans="1:38" ht="12.75" customHeight="1" x14ac:dyDescent="0.2">
      <c r="A1" s="573">
        <v>30</v>
      </c>
      <c r="B1" s="377" t="s">
        <v>785</v>
      </c>
      <c r="C1" s="2"/>
      <c r="D1" s="2"/>
      <c r="E1" s="2"/>
      <c r="F1" s="2"/>
      <c r="G1" s="2"/>
      <c r="H1" s="2"/>
      <c r="I1" s="2"/>
      <c r="J1" s="2"/>
      <c r="K1" s="2"/>
      <c r="L1" s="2"/>
      <c r="M1" s="2"/>
      <c r="P1" s="267"/>
      <c r="Q1" s="267"/>
      <c r="R1" s="267"/>
      <c r="S1" s="267"/>
      <c r="T1" s="267"/>
      <c r="U1" s="267"/>
      <c r="V1" s="267"/>
      <c r="W1" s="267"/>
      <c r="X1" s="267"/>
      <c r="Y1" s="267"/>
      <c r="Z1" s="267"/>
      <c r="AA1" s="267"/>
      <c r="AB1" s="267"/>
      <c r="AC1" s="267"/>
      <c r="AD1" s="267"/>
      <c r="AE1" s="267"/>
      <c r="AF1" s="267"/>
      <c r="AG1" s="267"/>
      <c r="AH1" s="267"/>
      <c r="AI1" s="267"/>
      <c r="AJ1" s="267"/>
      <c r="AK1" s="267"/>
      <c r="AL1" s="267"/>
    </row>
    <row r="2" spans="1:38" x14ac:dyDescent="0.2">
      <c r="A2" s="573"/>
      <c r="B2" s="395"/>
      <c r="C2" s="395"/>
      <c r="D2" s="2"/>
      <c r="E2" s="2"/>
      <c r="F2" s="2"/>
      <c r="G2" s="2"/>
      <c r="H2" s="2"/>
      <c r="I2" s="2"/>
      <c r="J2" s="58"/>
      <c r="K2" s="2"/>
      <c r="L2" s="2"/>
      <c r="M2" s="2"/>
      <c r="P2" s="267"/>
      <c r="Q2" s="267"/>
      <c r="R2" s="267"/>
      <c r="S2" s="267"/>
      <c r="T2" s="267"/>
      <c r="U2" s="267"/>
      <c r="V2" s="267"/>
      <c r="W2" s="267"/>
      <c r="X2" s="267"/>
      <c r="Y2" s="267"/>
      <c r="Z2" s="267"/>
      <c r="AA2" s="267"/>
      <c r="AB2" s="267"/>
      <c r="AC2" s="267"/>
      <c r="AD2" s="267"/>
      <c r="AE2" s="267"/>
      <c r="AF2" s="267"/>
      <c r="AG2" s="267"/>
      <c r="AH2" s="267"/>
      <c r="AI2" s="267"/>
      <c r="AJ2" s="267"/>
      <c r="AK2" s="267"/>
      <c r="AL2" s="267"/>
    </row>
    <row r="3" spans="1:38" x14ac:dyDescent="0.2">
      <c r="A3" s="573"/>
      <c r="B3" s="483" t="s">
        <v>786</v>
      </c>
      <c r="C3" s="79"/>
      <c r="D3" s="79"/>
      <c r="E3" s="79"/>
      <c r="F3" s="79"/>
      <c r="G3" s="79"/>
      <c r="H3" s="79"/>
      <c r="I3" s="79"/>
      <c r="J3" s="56"/>
      <c r="K3" s="79"/>
      <c r="L3" s="79"/>
      <c r="M3" s="81"/>
      <c r="P3" s="267"/>
      <c r="Q3" s="267"/>
      <c r="R3" s="267"/>
      <c r="S3" s="267"/>
      <c r="T3" s="267"/>
      <c r="U3" s="267"/>
      <c r="V3" s="267"/>
      <c r="W3" s="267"/>
      <c r="X3" s="267"/>
      <c r="Y3" s="267"/>
      <c r="Z3" s="267"/>
      <c r="AA3" s="267"/>
      <c r="AB3" s="267"/>
      <c r="AC3" s="267"/>
      <c r="AD3" s="267"/>
      <c r="AE3" s="267"/>
      <c r="AF3" s="267"/>
      <c r="AG3" s="267"/>
      <c r="AH3" s="267"/>
      <c r="AI3" s="267"/>
      <c r="AJ3" s="267"/>
      <c r="AK3" s="267"/>
      <c r="AL3" s="267"/>
    </row>
    <row r="4" spans="1:38" x14ac:dyDescent="0.2">
      <c r="A4" s="573"/>
      <c r="B4" s="1"/>
      <c r="C4" s="484" t="s">
        <v>811</v>
      </c>
      <c r="D4" s="407" t="s">
        <v>812</v>
      </c>
      <c r="E4" s="407" t="s">
        <v>813</v>
      </c>
      <c r="F4" s="485" t="s">
        <v>814</v>
      </c>
      <c r="G4" s="407" t="s">
        <v>815</v>
      </c>
      <c r="H4" s="381" t="s">
        <v>816</v>
      </c>
      <c r="I4" s="485" t="s">
        <v>817</v>
      </c>
      <c r="J4" s="486" t="s">
        <v>646</v>
      </c>
      <c r="K4" s="381" t="s">
        <v>818</v>
      </c>
      <c r="L4" s="485" t="s">
        <v>646</v>
      </c>
      <c r="M4" s="3"/>
      <c r="P4" s="267"/>
      <c r="Q4" s="267"/>
      <c r="R4" s="267"/>
      <c r="S4" s="267"/>
      <c r="T4" s="267"/>
      <c r="U4" s="267"/>
      <c r="V4" s="267"/>
      <c r="W4" s="267"/>
      <c r="X4" s="267"/>
      <c r="Y4" s="267"/>
      <c r="Z4" s="267"/>
      <c r="AA4" s="267"/>
      <c r="AB4" s="267"/>
      <c r="AC4" s="267"/>
      <c r="AD4" s="267"/>
      <c r="AE4" s="267"/>
      <c r="AF4" s="267"/>
      <c r="AG4" s="267"/>
      <c r="AH4" s="267"/>
      <c r="AI4" s="267"/>
      <c r="AJ4" s="267"/>
      <c r="AK4" s="267"/>
      <c r="AL4" s="267"/>
    </row>
    <row r="5" spans="1:38" x14ac:dyDescent="0.2">
      <c r="A5" s="573"/>
      <c r="B5" s="1"/>
      <c r="C5" s="2"/>
      <c r="D5" s="2"/>
      <c r="E5" s="2"/>
      <c r="F5" s="487"/>
      <c r="G5" s="2"/>
      <c r="H5" s="2"/>
      <c r="I5" s="487"/>
      <c r="J5" s="485" t="s">
        <v>819</v>
      </c>
      <c r="K5" s="381" t="s">
        <v>820</v>
      </c>
      <c r="L5" s="485" t="s">
        <v>821</v>
      </c>
      <c r="M5" s="488"/>
      <c r="P5" s="267"/>
      <c r="Q5" s="267"/>
      <c r="R5" s="267"/>
      <c r="S5" s="267"/>
      <c r="T5" s="267"/>
      <c r="U5" s="267"/>
      <c r="V5" s="267"/>
      <c r="W5" s="267"/>
      <c r="X5" s="267"/>
      <c r="Y5" s="267"/>
      <c r="Z5" s="267"/>
      <c r="AA5" s="267"/>
      <c r="AB5" s="267"/>
      <c r="AC5" s="267"/>
      <c r="AD5" s="267"/>
      <c r="AE5" s="267"/>
      <c r="AF5" s="267"/>
      <c r="AG5" s="267"/>
      <c r="AH5" s="267"/>
      <c r="AI5" s="267"/>
      <c r="AJ5" s="267"/>
      <c r="AK5" s="267"/>
      <c r="AL5" s="267"/>
    </row>
    <row r="6" spans="1:38" x14ac:dyDescent="0.2">
      <c r="A6" s="573"/>
      <c r="B6" s="384" t="s">
        <v>761</v>
      </c>
      <c r="C6" s="464">
        <v>160765548</v>
      </c>
      <c r="D6" s="464">
        <v>36400482</v>
      </c>
      <c r="E6" s="464">
        <v>18911584</v>
      </c>
      <c r="F6" s="489">
        <f t="shared" ref="F6:F16" si="0">SUM(C6:E6)</f>
        <v>216077614</v>
      </c>
      <c r="G6" s="464">
        <v>708413833</v>
      </c>
      <c r="H6" s="464">
        <v>195000082</v>
      </c>
      <c r="I6" s="490">
        <f t="shared" ref="I6:I11" si="1">(G6+H6)</f>
        <v>903413915</v>
      </c>
      <c r="J6" s="490">
        <f t="shared" ref="J6:J11" si="2">(I6+F6)</f>
        <v>1119491529</v>
      </c>
      <c r="K6" s="464">
        <f>100877801+25</f>
        <v>100877826</v>
      </c>
      <c r="L6" s="490">
        <f t="shared" ref="L6:L16" si="3">(K6+I6+F6)</f>
        <v>1220369355</v>
      </c>
      <c r="M6" s="491"/>
      <c r="P6" s="267"/>
      <c r="Q6" s="267"/>
      <c r="R6" s="267"/>
      <c r="S6" s="267"/>
      <c r="T6" s="267"/>
      <c r="U6" s="267"/>
      <c r="V6" s="267"/>
      <c r="W6" s="267"/>
      <c r="X6" s="267"/>
      <c r="Y6" s="267"/>
      <c r="Z6" s="267"/>
      <c r="AA6" s="267"/>
      <c r="AB6" s="267"/>
      <c r="AC6" s="267"/>
      <c r="AD6" s="267"/>
      <c r="AE6" s="267"/>
      <c r="AF6" s="267"/>
      <c r="AG6" s="267"/>
      <c r="AH6" s="267"/>
      <c r="AI6" s="267"/>
      <c r="AJ6" s="267"/>
      <c r="AK6" s="267"/>
      <c r="AL6" s="267"/>
    </row>
    <row r="7" spans="1:38" x14ac:dyDescent="0.2">
      <c r="A7" s="573"/>
      <c r="B7" s="140" t="s">
        <v>762</v>
      </c>
      <c r="C7" s="465">
        <v>188270159.80000001</v>
      </c>
      <c r="D7" s="465">
        <v>65845465.630000003</v>
      </c>
      <c r="E7" s="465">
        <v>53077874.640000001</v>
      </c>
      <c r="F7" s="489">
        <f t="shared" si="0"/>
        <v>307193500.06999999</v>
      </c>
      <c r="G7" s="465">
        <v>844972301</v>
      </c>
      <c r="H7" s="465">
        <v>251249539</v>
      </c>
      <c r="I7" s="490">
        <f t="shared" si="1"/>
        <v>1096221840</v>
      </c>
      <c r="J7" s="490">
        <f t="shared" si="2"/>
        <v>1403415340.0699999</v>
      </c>
      <c r="K7" s="465">
        <v>101552426</v>
      </c>
      <c r="L7" s="490">
        <f t="shared" si="3"/>
        <v>1504967766.0699999</v>
      </c>
      <c r="M7" s="491"/>
      <c r="P7" s="267"/>
      <c r="Q7" s="267"/>
      <c r="R7" s="267"/>
      <c r="S7" s="267"/>
      <c r="T7" s="267"/>
      <c r="U7" s="267"/>
      <c r="V7" s="267"/>
      <c r="W7" s="267"/>
      <c r="X7" s="267"/>
      <c r="Y7" s="267"/>
      <c r="Z7" s="267"/>
      <c r="AA7" s="267"/>
      <c r="AB7" s="267"/>
      <c r="AC7" s="267"/>
      <c r="AD7" s="267"/>
      <c r="AE7" s="267"/>
      <c r="AF7" s="267"/>
      <c r="AG7" s="267"/>
      <c r="AH7" s="267"/>
      <c r="AI7" s="267"/>
      <c r="AJ7" s="267"/>
      <c r="AK7" s="267"/>
      <c r="AL7" s="267"/>
    </row>
    <row r="8" spans="1:38" x14ac:dyDescent="0.2">
      <c r="A8" s="573"/>
      <c r="B8" s="140" t="s">
        <v>763</v>
      </c>
      <c r="C8" s="465">
        <v>224675364</v>
      </c>
      <c r="D8" s="465">
        <v>78832510</v>
      </c>
      <c r="E8" s="465">
        <v>63861452</v>
      </c>
      <c r="F8" s="489">
        <f t="shared" si="0"/>
        <v>367369326</v>
      </c>
      <c r="G8" s="465">
        <v>1019651580</v>
      </c>
      <c r="H8" s="465">
        <v>297597894</v>
      </c>
      <c r="I8" s="490">
        <f t="shared" si="1"/>
        <v>1317249474</v>
      </c>
      <c r="J8" s="490">
        <f t="shared" si="2"/>
        <v>1684618800</v>
      </c>
      <c r="K8" s="465">
        <v>116696888</v>
      </c>
      <c r="L8" s="490">
        <f t="shared" si="3"/>
        <v>1801315688</v>
      </c>
      <c r="M8" s="491"/>
      <c r="P8" s="267"/>
      <c r="Q8" s="267"/>
      <c r="R8" s="267"/>
      <c r="S8" s="267"/>
      <c r="T8" s="267"/>
      <c r="U8" s="267"/>
      <c r="V8" s="267"/>
      <c r="W8" s="267"/>
      <c r="X8" s="267"/>
      <c r="Y8" s="267"/>
      <c r="Z8" s="267"/>
      <c r="AA8" s="267"/>
      <c r="AB8" s="267"/>
      <c r="AC8" s="267"/>
      <c r="AD8" s="267"/>
      <c r="AE8" s="267"/>
      <c r="AF8" s="267"/>
      <c r="AG8" s="267"/>
      <c r="AH8" s="267"/>
      <c r="AI8" s="267"/>
      <c r="AJ8" s="267"/>
      <c r="AK8" s="267"/>
      <c r="AL8" s="267"/>
    </row>
    <row r="9" spans="1:38" x14ac:dyDescent="0.2">
      <c r="A9" s="573"/>
      <c r="B9" s="140" t="s">
        <v>764</v>
      </c>
      <c r="C9" s="465">
        <v>290765883</v>
      </c>
      <c r="D9" s="465">
        <v>93406667.590000004</v>
      </c>
      <c r="E9" s="465">
        <v>38565.199999999997</v>
      </c>
      <c r="F9" s="489">
        <f t="shared" si="0"/>
        <v>384211115.79000002</v>
      </c>
      <c r="G9" s="465">
        <v>1194999580</v>
      </c>
      <c r="H9" s="465">
        <v>302502892</v>
      </c>
      <c r="I9" s="490">
        <f t="shared" si="1"/>
        <v>1497502472</v>
      </c>
      <c r="J9" s="490">
        <f t="shared" si="2"/>
        <v>1881713587.79</v>
      </c>
      <c r="K9" s="465">
        <v>109621215</v>
      </c>
      <c r="L9" s="490">
        <f t="shared" si="3"/>
        <v>1991334802.79</v>
      </c>
      <c r="M9" s="492"/>
      <c r="P9" s="267"/>
      <c r="Q9" s="267"/>
      <c r="R9" s="267"/>
      <c r="S9" s="267"/>
      <c r="T9" s="267"/>
      <c r="U9" s="267"/>
      <c r="V9" s="267"/>
      <c r="W9" s="267"/>
      <c r="X9" s="267"/>
      <c r="Y9" s="267"/>
      <c r="Z9" s="267"/>
      <c r="AA9" s="267"/>
      <c r="AB9" s="267"/>
      <c r="AC9" s="267"/>
      <c r="AD9" s="267"/>
      <c r="AE9" s="267"/>
      <c r="AF9" s="267"/>
      <c r="AG9" s="267"/>
      <c r="AH9" s="267"/>
      <c r="AI9" s="267"/>
      <c r="AJ9" s="267"/>
      <c r="AK9" s="267"/>
      <c r="AL9" s="267"/>
    </row>
    <row r="10" spans="1:38" x14ac:dyDescent="0.2">
      <c r="A10" s="573"/>
      <c r="B10" s="140" t="s">
        <v>765</v>
      </c>
      <c r="C10" s="465">
        <v>343025066</v>
      </c>
      <c r="D10" s="465">
        <v>118655085</v>
      </c>
      <c r="E10" s="465">
        <v>785</v>
      </c>
      <c r="F10" s="489">
        <f t="shared" si="0"/>
        <v>461680936</v>
      </c>
      <c r="G10" s="465">
        <v>1369432585</v>
      </c>
      <c r="H10" s="465">
        <v>360130508</v>
      </c>
      <c r="I10" s="490">
        <f t="shared" si="1"/>
        <v>1729563093</v>
      </c>
      <c r="J10" s="490">
        <f t="shared" si="2"/>
        <v>2191244029</v>
      </c>
      <c r="K10" s="465">
        <v>135473133</v>
      </c>
      <c r="L10" s="490">
        <f t="shared" si="3"/>
        <v>2326717162</v>
      </c>
      <c r="M10" s="492"/>
      <c r="P10" s="267"/>
      <c r="Q10" s="267"/>
      <c r="R10" s="267"/>
      <c r="S10" s="267"/>
      <c r="T10" s="267"/>
      <c r="U10" s="267"/>
      <c r="V10" s="267"/>
      <c r="W10" s="267"/>
      <c r="X10" s="267"/>
      <c r="Y10" s="267"/>
      <c r="Z10" s="267"/>
      <c r="AA10" s="267"/>
      <c r="AB10" s="267"/>
      <c r="AC10" s="267"/>
      <c r="AD10" s="267"/>
      <c r="AE10" s="267"/>
      <c r="AF10" s="267"/>
      <c r="AG10" s="267"/>
      <c r="AH10" s="267"/>
      <c r="AI10" s="267"/>
      <c r="AJ10" s="267"/>
      <c r="AK10" s="267"/>
      <c r="AL10" s="267"/>
    </row>
    <row r="11" spans="1:38" x14ac:dyDescent="0.2">
      <c r="A11" s="573"/>
      <c r="B11" s="140" t="s">
        <v>766</v>
      </c>
      <c r="C11" s="465">
        <v>392246135</v>
      </c>
      <c r="D11" s="465">
        <v>72831781</v>
      </c>
      <c r="E11" s="465">
        <v>210</v>
      </c>
      <c r="F11" s="489">
        <f t="shared" si="0"/>
        <v>465078126</v>
      </c>
      <c r="G11" s="465">
        <v>1465657637</v>
      </c>
      <c r="H11" s="465">
        <v>401814359</v>
      </c>
      <c r="I11" s="490">
        <f t="shared" si="1"/>
        <v>1867471996</v>
      </c>
      <c r="J11" s="490">
        <f t="shared" si="2"/>
        <v>2332550122</v>
      </c>
      <c r="K11" s="465">
        <v>205545012</v>
      </c>
      <c r="L11" s="490">
        <f>(K11+I11+F11)</f>
        <v>2538095134</v>
      </c>
      <c r="M11" s="492"/>
      <c r="P11" s="267"/>
      <c r="Q11" s="267"/>
      <c r="R11" s="267"/>
      <c r="S11" s="267"/>
      <c r="T11" s="267"/>
      <c r="U11" s="267"/>
      <c r="V11" s="267"/>
      <c r="W11" s="267"/>
      <c r="X11" s="267"/>
      <c r="Y11" s="267"/>
      <c r="Z11" s="267"/>
      <c r="AA11" s="267"/>
      <c r="AB11" s="267"/>
      <c r="AC11" s="267"/>
      <c r="AD11" s="267"/>
      <c r="AE11" s="267"/>
      <c r="AF11" s="267"/>
      <c r="AG11" s="267"/>
      <c r="AH11" s="267"/>
      <c r="AI11" s="267"/>
      <c r="AJ11" s="267"/>
      <c r="AK11" s="267"/>
      <c r="AL11" s="267"/>
    </row>
    <row r="12" spans="1:38" x14ac:dyDescent="0.2">
      <c r="A12" s="573"/>
      <c r="B12" s="140" t="s">
        <v>767</v>
      </c>
      <c r="C12" s="465">
        <v>411856192</v>
      </c>
      <c r="D12" s="465">
        <v>98613376</v>
      </c>
      <c r="E12" s="465">
        <v>465</v>
      </c>
      <c r="F12" s="489">
        <f t="shared" si="0"/>
        <v>510470033</v>
      </c>
      <c r="G12" s="465">
        <v>1576058096</v>
      </c>
      <c r="H12" s="465">
        <v>439989321</v>
      </c>
      <c r="I12" s="490">
        <f>(G12+H12)</f>
        <v>2016047417</v>
      </c>
      <c r="J12" s="490">
        <f>(I12+F12)</f>
        <v>2526517450</v>
      </c>
      <c r="K12" s="465">
        <v>258950240</v>
      </c>
      <c r="L12" s="490">
        <f>(K12+I12+F12)</f>
        <v>2785467690</v>
      </c>
      <c r="M12" s="492"/>
      <c r="P12" s="267"/>
      <c r="Q12" s="267"/>
      <c r="R12" s="267"/>
      <c r="S12" s="267"/>
      <c r="T12" s="267"/>
      <c r="U12" s="267"/>
      <c r="V12" s="267"/>
      <c r="W12" s="267"/>
      <c r="X12" s="267"/>
      <c r="Y12" s="267"/>
      <c r="Z12" s="267"/>
      <c r="AA12" s="267"/>
      <c r="AB12" s="267"/>
      <c r="AC12" s="267"/>
      <c r="AD12" s="267"/>
      <c r="AE12" s="267"/>
      <c r="AF12" s="267"/>
      <c r="AG12" s="267"/>
      <c r="AH12" s="267"/>
      <c r="AI12" s="267"/>
      <c r="AJ12" s="267"/>
      <c r="AK12" s="267"/>
      <c r="AL12" s="267"/>
    </row>
    <row r="13" spans="1:38" x14ac:dyDescent="0.2">
      <c r="A13" s="573"/>
      <c r="B13" s="140" t="s">
        <v>768</v>
      </c>
      <c r="C13" s="465">
        <v>469042094</v>
      </c>
      <c r="D13" s="465">
        <v>106618491</v>
      </c>
      <c r="E13" s="465">
        <v>0</v>
      </c>
      <c r="F13" s="489">
        <f t="shared" si="0"/>
        <v>575660585</v>
      </c>
      <c r="G13" s="465">
        <v>1739535268</v>
      </c>
      <c r="H13" s="465">
        <v>467079112</v>
      </c>
      <c r="I13" s="490">
        <f>(G13+H13)</f>
        <v>2206614380</v>
      </c>
      <c r="J13" s="490">
        <f>(I13+F13)</f>
        <v>2782274965</v>
      </c>
      <c r="K13" s="465">
        <v>287469135</v>
      </c>
      <c r="L13" s="490">
        <f>(K13+I13+F13)</f>
        <v>3069744100</v>
      </c>
      <c r="M13" s="492"/>
      <c r="P13" s="267"/>
      <c r="Q13" s="267"/>
      <c r="R13" s="267"/>
      <c r="S13" s="267"/>
      <c r="T13" s="267"/>
      <c r="U13" s="267"/>
      <c r="V13" s="267"/>
      <c r="W13" s="267"/>
      <c r="X13" s="267"/>
      <c r="Y13" s="267"/>
      <c r="Z13" s="267"/>
      <c r="AA13" s="267"/>
      <c r="AB13" s="267"/>
      <c r="AC13" s="267"/>
      <c r="AD13" s="267"/>
      <c r="AE13" s="267"/>
      <c r="AF13" s="267"/>
      <c r="AG13" s="267"/>
      <c r="AH13" s="267"/>
      <c r="AI13" s="267"/>
      <c r="AJ13" s="267"/>
      <c r="AK13" s="267"/>
      <c r="AL13" s="267"/>
    </row>
    <row r="14" spans="1:38" x14ac:dyDescent="0.2">
      <c r="A14" s="573"/>
      <c r="B14" s="140" t="s">
        <v>769</v>
      </c>
      <c r="C14" s="465">
        <v>521018128</v>
      </c>
      <c r="D14" s="465">
        <v>107012848</v>
      </c>
      <c r="E14" s="465">
        <v>0</v>
      </c>
      <c r="F14" s="489">
        <f t="shared" si="0"/>
        <v>628030976</v>
      </c>
      <c r="G14" s="465">
        <v>2000636597</v>
      </c>
      <c r="H14" s="465">
        <v>547829734</v>
      </c>
      <c r="I14" s="490">
        <f>(G14+H14)</f>
        <v>2548466331</v>
      </c>
      <c r="J14" s="490">
        <f>(I14+F14)</f>
        <v>3176497307</v>
      </c>
      <c r="K14" s="465">
        <v>311727262</v>
      </c>
      <c r="L14" s="490">
        <f t="shared" si="3"/>
        <v>3488224569</v>
      </c>
      <c r="M14" s="492"/>
      <c r="P14" s="267"/>
      <c r="Q14" s="267"/>
      <c r="R14" s="267"/>
      <c r="S14" s="267"/>
      <c r="T14" s="267"/>
      <c r="U14" s="267"/>
      <c r="V14" s="267"/>
      <c r="W14" s="267"/>
      <c r="X14" s="267"/>
      <c r="Y14" s="267"/>
      <c r="Z14" s="267"/>
      <c r="AA14" s="267"/>
      <c r="AB14" s="267"/>
      <c r="AC14" s="267"/>
      <c r="AD14" s="267"/>
      <c r="AE14" s="267"/>
      <c r="AF14" s="267"/>
      <c r="AG14" s="267"/>
      <c r="AH14" s="267"/>
      <c r="AI14" s="267"/>
      <c r="AJ14" s="267"/>
      <c r="AK14" s="267"/>
      <c r="AL14" s="267"/>
    </row>
    <row r="15" spans="1:38" x14ac:dyDescent="0.2">
      <c r="A15" s="573"/>
      <c r="B15" s="279" t="s">
        <v>770</v>
      </c>
      <c r="C15" s="465">
        <v>662099200</v>
      </c>
      <c r="D15" s="465">
        <v>128173886</v>
      </c>
      <c r="E15" s="465"/>
      <c r="F15" s="489">
        <f t="shared" si="0"/>
        <v>790273086</v>
      </c>
      <c r="G15" s="465">
        <v>2359650038</v>
      </c>
      <c r="H15" s="465">
        <v>660303947</v>
      </c>
      <c r="I15" s="490">
        <f>(G15+H15)</f>
        <v>3019953985</v>
      </c>
      <c r="J15" s="490">
        <f>(I15+F15)</f>
        <v>3810227071</v>
      </c>
      <c r="K15" s="489">
        <v>347901802</v>
      </c>
      <c r="L15" s="490">
        <f t="shared" si="3"/>
        <v>4158128873</v>
      </c>
      <c r="M15" s="492"/>
      <c r="P15" s="267"/>
      <c r="Q15" s="267"/>
      <c r="R15" s="267"/>
      <c r="S15" s="267"/>
      <c r="T15" s="267"/>
      <c r="U15" s="267"/>
      <c r="V15" s="267"/>
      <c r="W15" s="267"/>
      <c r="X15" s="267"/>
      <c r="Y15" s="267"/>
      <c r="Z15" s="267"/>
      <c r="AA15" s="267"/>
      <c r="AB15" s="267"/>
      <c r="AC15" s="267"/>
      <c r="AD15" s="267"/>
      <c r="AE15" s="267"/>
      <c r="AF15" s="267"/>
      <c r="AG15" s="267"/>
      <c r="AH15" s="267"/>
      <c r="AI15" s="267"/>
      <c r="AJ15" s="267"/>
      <c r="AK15" s="267"/>
      <c r="AL15" s="267"/>
    </row>
    <row r="16" spans="1:38" x14ac:dyDescent="0.2">
      <c r="A16" s="573"/>
      <c r="B16" s="279" t="s">
        <v>771</v>
      </c>
      <c r="C16" s="465">
        <v>691204687</v>
      </c>
      <c r="D16" s="465">
        <v>148498520</v>
      </c>
      <c r="E16" s="465"/>
      <c r="F16" s="489">
        <f t="shared" si="0"/>
        <v>839703207</v>
      </c>
      <c r="G16" s="465">
        <v>2569555585</v>
      </c>
      <c r="H16" s="465">
        <v>778411796</v>
      </c>
      <c r="I16" s="490">
        <f>(G16+H16)</f>
        <v>3347967381</v>
      </c>
      <c r="J16" s="490">
        <f>(I16+F16)</f>
        <v>4187670588</v>
      </c>
      <c r="K16" s="489">
        <f>396384347+2335</f>
        <v>396386682</v>
      </c>
      <c r="L16" s="490">
        <f t="shared" si="3"/>
        <v>4584057270</v>
      </c>
      <c r="M16" s="492"/>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row>
    <row r="17" spans="1:38" x14ac:dyDescent="0.2">
      <c r="A17" s="573"/>
      <c r="B17" s="279"/>
      <c r="C17" s="465"/>
      <c r="D17" s="465"/>
      <c r="E17" s="465"/>
      <c r="F17" s="489"/>
      <c r="G17" s="465"/>
      <c r="H17" s="465"/>
      <c r="I17" s="490"/>
      <c r="J17" s="490"/>
      <c r="K17" s="489"/>
      <c r="L17" s="490"/>
      <c r="M17" s="492"/>
      <c r="P17" s="267"/>
      <c r="Q17" s="267"/>
      <c r="R17" s="267"/>
      <c r="S17" s="267"/>
      <c r="T17" s="267"/>
      <c r="U17" s="267"/>
      <c r="V17" s="267"/>
      <c r="W17" s="267"/>
      <c r="X17" s="267"/>
      <c r="Y17" s="267"/>
      <c r="Z17" s="267"/>
      <c r="AA17" s="267"/>
      <c r="AB17" s="267"/>
      <c r="AC17" s="267"/>
      <c r="AD17" s="267"/>
      <c r="AE17" s="267"/>
      <c r="AF17" s="267"/>
      <c r="AG17" s="267"/>
      <c r="AH17" s="267"/>
      <c r="AI17" s="267"/>
      <c r="AJ17" s="267"/>
      <c r="AK17" s="267"/>
      <c r="AL17" s="267"/>
    </row>
    <row r="18" spans="1:38" x14ac:dyDescent="0.2">
      <c r="A18" s="573"/>
      <c r="B18" s="184" t="s">
        <v>822</v>
      </c>
      <c r="C18" s="493"/>
      <c r="D18" s="493"/>
      <c r="E18" s="493"/>
      <c r="F18" s="493"/>
      <c r="G18" s="493"/>
      <c r="H18" s="493"/>
      <c r="I18" s="494"/>
      <c r="J18" s="495"/>
      <c r="K18" s="496" t="s">
        <v>790</v>
      </c>
      <c r="L18" s="493"/>
      <c r="M18" s="497"/>
      <c r="P18" s="267"/>
      <c r="Q18" s="267"/>
      <c r="R18" s="267"/>
      <c r="S18" s="267"/>
      <c r="T18" s="267"/>
      <c r="U18" s="267"/>
      <c r="V18" s="267"/>
      <c r="W18" s="267"/>
      <c r="X18" s="267"/>
      <c r="Y18" s="267"/>
      <c r="Z18" s="267"/>
      <c r="AA18" s="267"/>
      <c r="AB18" s="267"/>
      <c r="AC18" s="267"/>
      <c r="AD18" s="267"/>
      <c r="AE18" s="267"/>
      <c r="AF18" s="267"/>
      <c r="AG18" s="267"/>
      <c r="AH18" s="267"/>
      <c r="AI18" s="267"/>
      <c r="AJ18" s="267"/>
      <c r="AK18" s="267"/>
      <c r="AL18" s="267"/>
    </row>
    <row r="19" spans="1:38" x14ac:dyDescent="0.2">
      <c r="A19" s="573"/>
      <c r="B19" s="442"/>
      <c r="C19" s="484" t="s">
        <v>811</v>
      </c>
      <c r="D19" s="407" t="s">
        <v>812</v>
      </c>
      <c r="E19" s="407" t="s">
        <v>813</v>
      </c>
      <c r="F19" s="381" t="s">
        <v>814</v>
      </c>
      <c r="G19" s="407" t="s">
        <v>815</v>
      </c>
      <c r="H19" s="381" t="s">
        <v>816</v>
      </c>
      <c r="I19" s="381" t="s">
        <v>817</v>
      </c>
      <c r="J19" s="498" t="s">
        <v>755</v>
      </c>
      <c r="K19" s="381" t="s">
        <v>646</v>
      </c>
      <c r="L19" s="381" t="s">
        <v>818</v>
      </c>
      <c r="M19" s="499" t="s">
        <v>646</v>
      </c>
      <c r="P19" s="267"/>
      <c r="Q19" s="267"/>
      <c r="R19" s="267"/>
      <c r="S19" s="267"/>
      <c r="T19" s="267"/>
      <c r="U19" s="267"/>
      <c r="V19" s="267"/>
      <c r="W19" s="267"/>
      <c r="X19" s="267"/>
      <c r="Y19" s="267"/>
      <c r="Z19" s="267"/>
      <c r="AA19" s="267"/>
      <c r="AB19" s="267"/>
      <c r="AC19" s="267"/>
      <c r="AD19" s="267"/>
      <c r="AE19" s="267"/>
      <c r="AF19" s="267"/>
      <c r="AG19" s="267"/>
      <c r="AH19" s="267"/>
      <c r="AI19" s="267"/>
      <c r="AJ19" s="267"/>
      <c r="AK19" s="267"/>
      <c r="AL19" s="267"/>
    </row>
    <row r="20" spans="1:38" x14ac:dyDescent="0.2">
      <c r="A20" s="573"/>
      <c r="B20" s="442"/>
      <c r="C20" s="397"/>
      <c r="D20" s="405"/>
      <c r="E20" s="405"/>
      <c r="F20" s="397"/>
      <c r="G20" s="397"/>
      <c r="H20" s="397"/>
      <c r="I20" s="397"/>
      <c r="J20" s="498" t="s">
        <v>819</v>
      </c>
      <c r="K20" s="381" t="s">
        <v>823</v>
      </c>
      <c r="L20" s="381" t="s">
        <v>820</v>
      </c>
      <c r="M20" s="3"/>
    </row>
    <row r="21" spans="1:38" x14ac:dyDescent="0.2">
      <c r="A21" s="573"/>
      <c r="B21" s="384" t="s">
        <v>761</v>
      </c>
      <c r="C21" s="464">
        <v>128988053</v>
      </c>
      <c r="D21" s="464">
        <v>6043066</v>
      </c>
      <c r="E21" s="500"/>
      <c r="F21" s="490">
        <f t="shared" ref="F21:F31" si="4">(C21+D21)</f>
        <v>135031119</v>
      </c>
      <c r="G21" s="464">
        <v>173201117</v>
      </c>
      <c r="H21" s="500"/>
      <c r="I21" s="490">
        <f>G21</f>
        <v>173201117</v>
      </c>
      <c r="J21" s="501">
        <f t="shared" ref="J21:J29" si="5">F21+I21</f>
        <v>308232236</v>
      </c>
      <c r="K21" s="464">
        <f t="shared" ref="K21:K31" si="6">J21+J6</f>
        <v>1427723765</v>
      </c>
      <c r="L21" s="464">
        <f>100877801+25</f>
        <v>100877826</v>
      </c>
      <c r="M21" s="466">
        <f t="shared" ref="M21:M31" si="7">K21+L21</f>
        <v>1528601591</v>
      </c>
      <c r="V21" s="482"/>
    </row>
    <row r="22" spans="1:38" x14ac:dyDescent="0.2">
      <c r="A22" s="573"/>
      <c r="B22" s="140" t="s">
        <v>762</v>
      </c>
      <c r="C22" s="465">
        <v>162967769</v>
      </c>
      <c r="D22" s="465">
        <v>10202578</v>
      </c>
      <c r="E22" s="500"/>
      <c r="F22" s="490">
        <f t="shared" si="4"/>
        <v>173170347</v>
      </c>
      <c r="G22" s="465">
        <v>186726902</v>
      </c>
      <c r="H22" s="500"/>
      <c r="I22" s="490">
        <f>G22</f>
        <v>186726902</v>
      </c>
      <c r="J22" s="501">
        <f t="shared" si="5"/>
        <v>359897249</v>
      </c>
      <c r="K22" s="464">
        <f t="shared" si="6"/>
        <v>1763312589.0699999</v>
      </c>
      <c r="L22" s="465">
        <v>101552426</v>
      </c>
      <c r="M22" s="466">
        <f t="shared" si="7"/>
        <v>1864865015.0699999</v>
      </c>
      <c r="V22" s="482"/>
    </row>
    <row r="23" spans="1:38" x14ac:dyDescent="0.2">
      <c r="A23" s="573"/>
      <c r="B23" s="140" t="s">
        <v>763</v>
      </c>
      <c r="C23" s="502">
        <v>183012475</v>
      </c>
      <c r="D23" s="502">
        <v>11074025</v>
      </c>
      <c r="E23" s="502"/>
      <c r="F23" s="490">
        <f t="shared" si="4"/>
        <v>194086500</v>
      </c>
      <c r="G23" s="502">
        <v>201596301</v>
      </c>
      <c r="H23" s="500"/>
      <c r="I23" s="490">
        <f>G23</f>
        <v>201596301</v>
      </c>
      <c r="J23" s="501">
        <f t="shared" si="5"/>
        <v>395682801</v>
      </c>
      <c r="K23" s="464">
        <f t="shared" si="6"/>
        <v>2080301601</v>
      </c>
      <c r="L23" s="465">
        <v>116696888</v>
      </c>
      <c r="M23" s="466">
        <f t="shared" si="7"/>
        <v>2196998489</v>
      </c>
      <c r="V23" s="482"/>
    </row>
    <row r="24" spans="1:38" x14ac:dyDescent="0.2">
      <c r="A24" s="573"/>
      <c r="B24" s="140" t="s">
        <v>764</v>
      </c>
      <c r="C24" s="502">
        <v>218094751</v>
      </c>
      <c r="D24" s="502">
        <v>12207816</v>
      </c>
      <c r="E24" s="502"/>
      <c r="F24" s="490">
        <f t="shared" si="4"/>
        <v>230302567</v>
      </c>
      <c r="G24" s="502">
        <v>214241512</v>
      </c>
      <c r="H24" s="465"/>
      <c r="I24" s="490">
        <f>G24</f>
        <v>214241512</v>
      </c>
      <c r="J24" s="501">
        <f t="shared" si="5"/>
        <v>444544079</v>
      </c>
      <c r="K24" s="464">
        <f t="shared" si="6"/>
        <v>2326257666.79</v>
      </c>
      <c r="L24" s="465">
        <v>109621215</v>
      </c>
      <c r="M24" s="466">
        <f t="shared" si="7"/>
        <v>2435878881.79</v>
      </c>
      <c r="V24" s="482"/>
    </row>
    <row r="25" spans="1:38" x14ac:dyDescent="0.2">
      <c r="A25" s="573"/>
      <c r="B25" s="140" t="s">
        <v>765</v>
      </c>
      <c r="C25" s="502">
        <v>237239817</v>
      </c>
      <c r="D25" s="502">
        <v>14278699</v>
      </c>
      <c r="E25" s="502"/>
      <c r="F25" s="490">
        <f t="shared" si="4"/>
        <v>251518516</v>
      </c>
      <c r="G25" s="502">
        <v>226583554</v>
      </c>
      <c r="H25" s="465"/>
      <c r="I25" s="490">
        <f t="shared" ref="I25:I31" si="8">G25</f>
        <v>226583554</v>
      </c>
      <c r="J25" s="501">
        <f t="shared" si="5"/>
        <v>478102070</v>
      </c>
      <c r="K25" s="464">
        <f t="shared" si="6"/>
        <v>2669346099</v>
      </c>
      <c r="L25" s="465">
        <v>135473133</v>
      </c>
      <c r="M25" s="466">
        <f t="shared" si="7"/>
        <v>2804819232</v>
      </c>
      <c r="V25" s="482"/>
    </row>
    <row r="26" spans="1:38" x14ac:dyDescent="0.2">
      <c r="A26" s="573"/>
      <c r="B26" s="140" t="s">
        <v>766</v>
      </c>
      <c r="C26" s="502">
        <v>269715066</v>
      </c>
      <c r="D26" s="502">
        <v>8375980</v>
      </c>
      <c r="E26" s="502"/>
      <c r="F26" s="490">
        <f t="shared" si="4"/>
        <v>278091046</v>
      </c>
      <c r="G26" s="502">
        <v>252104590</v>
      </c>
      <c r="H26" s="465"/>
      <c r="I26" s="490">
        <f t="shared" si="8"/>
        <v>252104590</v>
      </c>
      <c r="J26" s="501">
        <f t="shared" si="5"/>
        <v>530195636</v>
      </c>
      <c r="K26" s="464">
        <f t="shared" si="6"/>
        <v>2862745758</v>
      </c>
      <c r="L26" s="465">
        <v>205545012</v>
      </c>
      <c r="M26" s="466">
        <f t="shared" si="7"/>
        <v>3068290770</v>
      </c>
      <c r="V26" s="482"/>
    </row>
    <row r="27" spans="1:38" x14ac:dyDescent="0.2">
      <c r="A27" s="573"/>
      <c r="B27" s="140" t="s">
        <v>767</v>
      </c>
      <c r="C27" s="502">
        <v>281739252</v>
      </c>
      <c r="D27" s="502">
        <v>12625016</v>
      </c>
      <c r="E27" s="502"/>
      <c r="F27" s="490">
        <f t="shared" si="4"/>
        <v>294364268</v>
      </c>
      <c r="G27" s="502">
        <v>276440026</v>
      </c>
      <c r="H27" s="465"/>
      <c r="I27" s="490">
        <f t="shared" si="8"/>
        <v>276440026</v>
      </c>
      <c r="J27" s="501">
        <f t="shared" si="5"/>
        <v>570804294</v>
      </c>
      <c r="K27" s="464">
        <f t="shared" si="6"/>
        <v>3097321744</v>
      </c>
      <c r="L27" s="465">
        <v>258950240</v>
      </c>
      <c r="M27" s="466">
        <f t="shared" si="7"/>
        <v>3356271984</v>
      </c>
      <c r="V27" s="482"/>
    </row>
    <row r="28" spans="1:38" x14ac:dyDescent="0.2">
      <c r="A28" s="573"/>
      <c r="B28" s="140" t="s">
        <v>768</v>
      </c>
      <c r="C28" s="502">
        <v>305064052</v>
      </c>
      <c r="D28" s="502">
        <v>13155417</v>
      </c>
      <c r="E28" s="502"/>
      <c r="F28" s="490">
        <f t="shared" si="4"/>
        <v>318219469</v>
      </c>
      <c r="G28" s="502">
        <v>283117963</v>
      </c>
      <c r="H28" s="465"/>
      <c r="I28" s="490">
        <f t="shared" si="8"/>
        <v>283117963</v>
      </c>
      <c r="J28" s="501">
        <f t="shared" si="5"/>
        <v>601337432</v>
      </c>
      <c r="K28" s="464">
        <f t="shared" si="6"/>
        <v>3383612397</v>
      </c>
      <c r="L28" s="465">
        <v>287469135</v>
      </c>
      <c r="M28" s="466">
        <f t="shared" si="7"/>
        <v>3671081532</v>
      </c>
      <c r="V28" s="482"/>
    </row>
    <row r="29" spans="1:38" x14ac:dyDescent="0.2">
      <c r="A29" s="573"/>
      <c r="B29" s="140" t="s">
        <v>769</v>
      </c>
      <c r="C29" s="502">
        <v>333003549</v>
      </c>
      <c r="D29" s="502">
        <v>12584337</v>
      </c>
      <c r="E29" s="502"/>
      <c r="F29" s="490">
        <f t="shared" si="4"/>
        <v>345587886</v>
      </c>
      <c r="G29" s="502">
        <v>306183001</v>
      </c>
      <c r="H29" s="465"/>
      <c r="I29" s="490">
        <f t="shared" si="8"/>
        <v>306183001</v>
      </c>
      <c r="J29" s="501">
        <f t="shared" si="5"/>
        <v>651770887</v>
      </c>
      <c r="K29" s="464">
        <f t="shared" si="6"/>
        <v>3828268194</v>
      </c>
      <c r="L29" s="465">
        <v>311727262</v>
      </c>
      <c r="M29" s="466">
        <f t="shared" si="7"/>
        <v>4139995456</v>
      </c>
      <c r="V29" s="482"/>
    </row>
    <row r="30" spans="1:38" x14ac:dyDescent="0.2">
      <c r="A30" s="573"/>
      <c r="B30" s="279" t="s">
        <v>770</v>
      </c>
      <c r="C30" s="502">
        <v>392432536</v>
      </c>
      <c r="D30" s="502">
        <v>14353837</v>
      </c>
      <c r="E30" s="502"/>
      <c r="F30" s="490">
        <f t="shared" si="4"/>
        <v>406786373</v>
      </c>
      <c r="G30" s="502">
        <v>337379028</v>
      </c>
      <c r="H30" s="465"/>
      <c r="I30" s="490">
        <f t="shared" si="8"/>
        <v>337379028</v>
      </c>
      <c r="J30" s="501">
        <f>F30+I30</f>
        <v>744165401</v>
      </c>
      <c r="K30" s="464">
        <f t="shared" si="6"/>
        <v>4554392472</v>
      </c>
      <c r="L30" s="489">
        <v>347901802</v>
      </c>
      <c r="M30" s="466">
        <f t="shared" si="7"/>
        <v>4902294274</v>
      </c>
      <c r="V30" s="482"/>
    </row>
    <row r="31" spans="1:38" x14ac:dyDescent="0.2">
      <c r="A31" s="573"/>
      <c r="B31" s="279" t="s">
        <v>771</v>
      </c>
      <c r="C31" s="502">
        <v>426974621</v>
      </c>
      <c r="D31" s="502">
        <v>16864336</v>
      </c>
      <c r="E31" s="502"/>
      <c r="F31" s="490">
        <f t="shared" si="4"/>
        <v>443838957</v>
      </c>
      <c r="G31" s="502">
        <v>362237529</v>
      </c>
      <c r="H31" s="465" t="s">
        <v>0</v>
      </c>
      <c r="I31" s="490">
        <f t="shared" si="8"/>
        <v>362237529</v>
      </c>
      <c r="J31" s="501">
        <f>F31+I31</f>
        <v>806076486</v>
      </c>
      <c r="K31" s="464">
        <f t="shared" si="6"/>
        <v>4993747074</v>
      </c>
      <c r="L31" s="489">
        <f>K16</f>
        <v>396386682</v>
      </c>
      <c r="M31" s="466">
        <f t="shared" si="7"/>
        <v>5390133756</v>
      </c>
      <c r="V31" s="482"/>
    </row>
    <row r="32" spans="1:38" x14ac:dyDescent="0.2">
      <c r="A32" s="573"/>
      <c r="B32" s="279"/>
      <c r="C32" s="502"/>
      <c r="D32" s="502"/>
      <c r="E32" s="502"/>
      <c r="F32" s="490"/>
      <c r="G32" s="502"/>
      <c r="H32" s="465"/>
      <c r="I32" s="490"/>
      <c r="J32" s="501"/>
      <c r="K32" s="464"/>
      <c r="L32" s="489"/>
      <c r="M32" s="466"/>
      <c r="V32" s="482"/>
    </row>
    <row r="33" spans="1:64" x14ac:dyDescent="0.2">
      <c r="A33" s="573"/>
      <c r="B33" s="415" t="s">
        <v>824</v>
      </c>
      <c r="C33" s="2"/>
      <c r="D33" s="2"/>
      <c r="E33" s="2"/>
      <c r="F33" s="2"/>
      <c r="G33" s="2"/>
      <c r="H33" s="2"/>
      <c r="I33" s="2"/>
      <c r="J33" s="2"/>
      <c r="K33" s="2"/>
      <c r="L33" s="2"/>
      <c r="M33" s="3"/>
    </row>
    <row r="34" spans="1:64" x14ac:dyDescent="0.2">
      <c r="A34" s="573"/>
      <c r="B34" s="384" t="s">
        <v>745</v>
      </c>
      <c r="C34" s="464">
        <v>12255895</v>
      </c>
      <c r="D34" s="2"/>
      <c r="E34" s="2"/>
      <c r="F34" s="2"/>
      <c r="G34" s="2"/>
      <c r="H34" s="2"/>
      <c r="I34" s="2"/>
      <c r="J34" s="2"/>
      <c r="K34" s="2"/>
      <c r="L34" s="2"/>
      <c r="M34" s="3"/>
    </row>
    <row r="35" spans="1:64" x14ac:dyDescent="0.2">
      <c r="A35" s="573"/>
      <c r="B35" s="384" t="s">
        <v>761</v>
      </c>
      <c r="C35" s="464">
        <v>14514725</v>
      </c>
      <c r="D35" s="2"/>
      <c r="E35" s="2"/>
      <c r="F35" s="2"/>
      <c r="G35" s="2"/>
      <c r="H35" s="2"/>
      <c r="I35" s="2"/>
      <c r="J35" s="2"/>
      <c r="K35" s="2"/>
      <c r="L35" s="2"/>
      <c r="M35" s="3"/>
    </row>
    <row r="36" spans="1:64" x14ac:dyDescent="0.2">
      <c r="A36" s="573"/>
      <c r="B36" s="140" t="s">
        <v>762</v>
      </c>
      <c r="C36" s="465">
        <v>16082654.84</v>
      </c>
      <c r="D36" s="2"/>
      <c r="E36" s="2"/>
      <c r="F36" s="2"/>
      <c r="G36" s="2"/>
      <c r="H36" s="2"/>
      <c r="I36" s="2"/>
      <c r="J36" s="2"/>
      <c r="K36" s="2"/>
      <c r="L36" s="2"/>
      <c r="M36" s="3"/>
    </row>
    <row r="37" spans="1:64" x14ac:dyDescent="0.2">
      <c r="A37" s="573"/>
      <c r="B37" s="140" t="s">
        <v>763</v>
      </c>
      <c r="C37" s="465">
        <v>16679933</v>
      </c>
      <c r="D37" s="2"/>
      <c r="E37" s="2"/>
      <c r="F37" s="2"/>
      <c r="G37" s="401" t="s">
        <v>825</v>
      </c>
      <c r="H37" s="2"/>
      <c r="I37" s="2"/>
      <c r="J37" s="2"/>
      <c r="K37" s="395"/>
      <c r="L37" s="395"/>
      <c r="M37" s="3"/>
    </row>
    <row r="38" spans="1:64" x14ac:dyDescent="0.2">
      <c r="A38" s="573"/>
      <c r="B38" s="140" t="s">
        <v>764</v>
      </c>
      <c r="C38" s="465">
        <v>15674642.98</v>
      </c>
      <c r="D38" s="2"/>
      <c r="E38" s="2"/>
      <c r="F38" s="2"/>
      <c r="G38" s="2" t="s">
        <v>826</v>
      </c>
      <c r="H38" s="2"/>
      <c r="I38" s="2"/>
      <c r="J38" s="2"/>
      <c r="K38" s="2"/>
      <c r="L38" s="2"/>
      <c r="M38" s="3"/>
    </row>
    <row r="39" spans="1:64" x14ac:dyDescent="0.2">
      <c r="A39" s="573"/>
      <c r="B39" s="140" t="s">
        <v>765</v>
      </c>
      <c r="C39" s="465">
        <v>16202097.720000001</v>
      </c>
      <c r="D39" s="2"/>
      <c r="E39" s="2"/>
      <c r="F39" s="2"/>
      <c r="G39" s="2"/>
      <c r="H39" s="2"/>
      <c r="I39" s="2"/>
      <c r="J39" s="2"/>
      <c r="K39" s="2"/>
      <c r="L39" s="2"/>
      <c r="M39" s="3"/>
    </row>
    <row r="40" spans="1:64" x14ac:dyDescent="0.2">
      <c r="A40" s="573"/>
      <c r="B40" s="140" t="s">
        <v>766</v>
      </c>
      <c r="C40" s="465">
        <v>15769173</v>
      </c>
      <c r="D40" s="2"/>
      <c r="E40" s="2"/>
      <c r="F40" s="2"/>
      <c r="G40" s="2"/>
      <c r="H40" s="2"/>
      <c r="I40" s="2"/>
      <c r="J40" s="2"/>
      <c r="K40" s="2"/>
      <c r="L40" s="2"/>
      <c r="M40" s="3"/>
    </row>
    <row r="41" spans="1:64" x14ac:dyDescent="0.2">
      <c r="A41" s="573"/>
      <c r="B41" s="140" t="s">
        <v>767</v>
      </c>
      <c r="C41" s="465">
        <v>14953823</v>
      </c>
      <c r="D41" s="2"/>
      <c r="E41" s="2"/>
      <c r="F41" s="2"/>
      <c r="G41" s="2"/>
      <c r="H41" s="2"/>
      <c r="I41" s="2"/>
      <c r="J41" s="2"/>
      <c r="K41" s="2"/>
      <c r="L41" s="2"/>
      <c r="M41" s="3"/>
      <c r="N41" s="2"/>
      <c r="O41" s="2"/>
      <c r="P41" s="2"/>
      <c r="Q41" s="2"/>
      <c r="R41" s="2"/>
      <c r="S41" s="2"/>
      <c r="T41" s="2"/>
      <c r="U41" s="2"/>
      <c r="V41" s="2"/>
      <c r="W41" s="2"/>
      <c r="X41" s="2"/>
      <c r="Y41" s="2"/>
    </row>
    <row r="42" spans="1:64" x14ac:dyDescent="0.2">
      <c r="A42" s="573"/>
      <c r="B42" s="140" t="s">
        <v>768</v>
      </c>
      <c r="C42" s="465">
        <v>13370491</v>
      </c>
      <c r="D42" s="2"/>
      <c r="E42" s="2"/>
      <c r="F42" s="2"/>
      <c r="G42" s="2"/>
      <c r="H42" s="2"/>
      <c r="I42" s="2"/>
      <c r="J42" s="2"/>
      <c r="K42" s="2"/>
      <c r="L42" s="2"/>
      <c r="M42" s="3"/>
    </row>
    <row r="43" spans="1:64" x14ac:dyDescent="0.2">
      <c r="A43" s="573"/>
      <c r="B43" s="140" t="s">
        <v>769</v>
      </c>
      <c r="C43" s="465">
        <v>10754395.32</v>
      </c>
      <c r="D43" s="2"/>
      <c r="E43" s="2"/>
      <c r="F43" s="2"/>
      <c r="G43" s="2"/>
      <c r="H43" s="2"/>
      <c r="I43" s="2"/>
      <c r="J43" s="2"/>
      <c r="K43" s="2"/>
      <c r="L43" s="2"/>
      <c r="M43" s="3"/>
    </row>
    <row r="44" spans="1:64" x14ac:dyDescent="0.2">
      <c r="A44" s="573"/>
      <c r="B44" s="1" t="s">
        <v>770</v>
      </c>
      <c r="C44" s="465">
        <v>10343534</v>
      </c>
      <c r="D44" s="2"/>
      <c r="E44" s="2"/>
      <c r="F44" s="2"/>
      <c r="G44" s="2"/>
      <c r="H44" s="2"/>
      <c r="I44" s="2"/>
      <c r="J44" s="2"/>
      <c r="K44" s="2"/>
      <c r="L44" s="2"/>
      <c r="M44" s="3"/>
      <c r="BL44" s="474"/>
    </row>
    <row r="45" spans="1:64" x14ac:dyDescent="0.2">
      <c r="A45" s="573"/>
      <c r="B45" s="174" t="s">
        <v>771</v>
      </c>
      <c r="C45" s="468">
        <v>9803682</v>
      </c>
      <c r="D45" s="180"/>
      <c r="E45" s="180"/>
      <c r="F45" s="180"/>
      <c r="G45" s="180"/>
      <c r="H45" s="180"/>
      <c r="I45" s="180"/>
      <c r="J45" s="180"/>
      <c r="K45" s="180"/>
      <c r="L45" s="180"/>
      <c r="M45" s="409"/>
      <c r="BL45" s="474"/>
    </row>
    <row r="46" spans="1:64" x14ac:dyDescent="0.2">
      <c r="A46" s="573"/>
      <c r="F46" s="179"/>
      <c r="G46" s="179"/>
      <c r="BL46" s="474"/>
    </row>
    <row r="47" spans="1:64" x14ac:dyDescent="0.2">
      <c r="A47" s="573"/>
      <c r="F47" s="179"/>
      <c r="G47" s="179"/>
      <c r="L47" s="246" t="s">
        <v>801</v>
      </c>
    </row>
    <row r="48" spans="1:64" x14ac:dyDescent="0.2">
      <c r="F48" s="179"/>
      <c r="G48" s="179"/>
    </row>
    <row r="49" spans="6:7" x14ac:dyDescent="0.2">
      <c r="F49" s="179"/>
      <c r="G49" s="179"/>
    </row>
    <row r="50" spans="6:7" x14ac:dyDescent="0.2">
      <c r="F50" s="179"/>
      <c r="G50" s="179"/>
    </row>
    <row r="51" spans="6:7" x14ac:dyDescent="0.2">
      <c r="F51" s="179"/>
      <c r="G51" s="179"/>
    </row>
    <row r="52" spans="6:7" x14ac:dyDescent="0.2">
      <c r="F52" s="179"/>
      <c r="G52" s="179"/>
    </row>
    <row r="53" spans="6:7" x14ac:dyDescent="0.2">
      <c r="F53" s="179"/>
      <c r="G53" s="179"/>
    </row>
    <row r="54" spans="6:7" x14ac:dyDescent="0.2">
      <c r="F54" s="179"/>
      <c r="G54" s="179"/>
    </row>
    <row r="55" spans="6:7" x14ac:dyDescent="0.2">
      <c r="F55" s="179"/>
      <c r="G55" s="179"/>
    </row>
    <row r="56" spans="6:7" x14ac:dyDescent="0.2">
      <c r="F56" s="179"/>
      <c r="G56" s="179"/>
    </row>
    <row r="57" spans="6:7" x14ac:dyDescent="0.2">
      <c r="F57" s="179"/>
      <c r="G57" s="179"/>
    </row>
    <row r="58" spans="6:7" x14ac:dyDescent="0.2">
      <c r="F58" s="179"/>
      <c r="G58" s="179"/>
    </row>
    <row r="59" spans="6:7" x14ac:dyDescent="0.2">
      <c r="F59" s="179"/>
      <c r="G59" s="179"/>
    </row>
    <row r="60" spans="6:7" x14ac:dyDescent="0.2">
      <c r="F60" s="179"/>
      <c r="G60" s="179"/>
    </row>
    <row r="61" spans="6:7" x14ac:dyDescent="0.2">
      <c r="F61" s="179"/>
      <c r="G61" s="179"/>
    </row>
    <row r="62" spans="6:7" x14ac:dyDescent="0.2">
      <c r="F62" s="179"/>
      <c r="G62" s="179"/>
    </row>
    <row r="63" spans="6:7" x14ac:dyDescent="0.2">
      <c r="F63" s="179"/>
      <c r="G63" s="179"/>
    </row>
    <row r="64" spans="6:7" x14ac:dyDescent="0.2">
      <c r="F64" s="179"/>
      <c r="G64" s="179"/>
    </row>
    <row r="65" spans="5:11" x14ac:dyDescent="0.2">
      <c r="F65" s="179"/>
      <c r="G65" s="179"/>
    </row>
    <row r="66" spans="5:11" x14ac:dyDescent="0.2">
      <c r="F66" s="179"/>
      <c r="G66" s="179"/>
    </row>
    <row r="67" spans="5:11" x14ac:dyDescent="0.2">
      <c r="F67" s="179"/>
      <c r="G67" s="179"/>
    </row>
    <row r="68" spans="5:11" x14ac:dyDescent="0.2">
      <c r="F68" s="179"/>
      <c r="G68" s="179"/>
    </row>
    <row r="69" spans="5:11" x14ac:dyDescent="0.2">
      <c r="F69" s="179"/>
      <c r="G69" s="179"/>
    </row>
    <row r="70" spans="5:11" x14ac:dyDescent="0.2">
      <c r="F70" s="179"/>
      <c r="G70" s="179"/>
    </row>
    <row r="71" spans="5:11" x14ac:dyDescent="0.2">
      <c r="F71" s="179"/>
      <c r="G71" s="179"/>
    </row>
    <row r="72" spans="5:11" x14ac:dyDescent="0.2">
      <c r="F72" s="179"/>
      <c r="G72" s="179"/>
    </row>
    <row r="73" spans="5:11" x14ac:dyDescent="0.2">
      <c r="F73" s="179"/>
      <c r="G73" s="179"/>
    </row>
    <row r="74" spans="5:11" x14ac:dyDescent="0.2">
      <c r="F74" s="179"/>
      <c r="G74" s="179"/>
      <c r="J74" s="503"/>
      <c r="K74" s="503"/>
    </row>
    <row r="75" spans="5:11" x14ac:dyDescent="0.2">
      <c r="E75" s="504"/>
      <c r="F75" s="179"/>
      <c r="G75" s="179"/>
      <c r="J75" s="505"/>
      <c r="K75" s="505"/>
    </row>
    <row r="76" spans="5:11" x14ac:dyDescent="0.2">
      <c r="E76" s="504"/>
      <c r="F76" s="179"/>
      <c r="G76" s="179"/>
      <c r="J76" s="505"/>
      <c r="K76" s="505"/>
    </row>
    <row r="77" spans="5:11" x14ac:dyDescent="0.2">
      <c r="E77" s="504"/>
      <c r="F77" s="179"/>
      <c r="G77" s="179"/>
      <c r="J77" s="505"/>
      <c r="K77" s="505"/>
    </row>
    <row r="78" spans="5:11" x14ac:dyDescent="0.2">
      <c r="E78" s="504"/>
      <c r="F78" s="179"/>
      <c r="G78" s="179"/>
      <c r="J78" s="505"/>
      <c r="K78" s="505"/>
    </row>
    <row r="79" spans="5:11" x14ac:dyDescent="0.2">
      <c r="E79" s="504"/>
      <c r="F79" s="179"/>
      <c r="G79" s="179"/>
      <c r="J79" s="505"/>
      <c r="K79" s="505"/>
    </row>
    <row r="80" spans="5:11" x14ac:dyDescent="0.2">
      <c r="E80" s="504"/>
      <c r="F80" s="179"/>
      <c r="G80" s="179"/>
      <c r="J80" s="505"/>
      <c r="K80" s="505"/>
    </row>
    <row r="81" spans="2:13" x14ac:dyDescent="0.2">
      <c r="E81" s="504"/>
      <c r="F81" s="179"/>
      <c r="G81" s="179"/>
      <c r="J81" s="505"/>
      <c r="K81" s="505"/>
    </row>
    <row r="82" spans="2:13" x14ac:dyDescent="0.2">
      <c r="E82" s="504"/>
      <c r="F82" s="179"/>
      <c r="G82" s="179"/>
      <c r="J82" s="505"/>
      <c r="K82" s="505"/>
    </row>
    <row r="83" spans="2:13" x14ac:dyDescent="0.2">
      <c r="E83" s="504"/>
      <c r="F83" s="179"/>
      <c r="G83" s="179"/>
      <c r="J83" s="505"/>
      <c r="K83" s="505"/>
    </row>
    <row r="84" spans="2:13" x14ac:dyDescent="0.2">
      <c r="E84" s="504"/>
      <c r="F84" s="179"/>
      <c r="G84" s="179"/>
      <c r="J84" s="505"/>
      <c r="K84" s="505"/>
    </row>
    <row r="85" spans="2:13" x14ac:dyDescent="0.2">
      <c r="E85" s="504"/>
      <c r="F85" s="179"/>
      <c r="G85" s="179"/>
      <c r="J85" s="505"/>
      <c r="K85" s="505"/>
    </row>
    <row r="86" spans="2:13" x14ac:dyDescent="0.2">
      <c r="E86" s="504"/>
      <c r="F86" s="179"/>
      <c r="G86" s="179"/>
      <c r="J86" s="505"/>
      <c r="K86" s="505"/>
    </row>
    <row r="87" spans="2:13" x14ac:dyDescent="0.2">
      <c r="E87" s="504"/>
      <c r="F87" s="179"/>
      <c r="G87" s="179"/>
      <c r="J87" s="505"/>
      <c r="K87" s="505"/>
    </row>
    <row r="88" spans="2:13" x14ac:dyDescent="0.2">
      <c r="E88" s="504"/>
      <c r="F88" s="179"/>
      <c r="G88" s="179"/>
      <c r="J88" s="505"/>
      <c r="K88" s="505"/>
    </row>
    <row r="89" spans="2:13" x14ac:dyDescent="0.2">
      <c r="E89" s="504"/>
      <c r="F89" s="179"/>
      <c r="G89" s="179"/>
      <c r="J89" s="505"/>
      <c r="K89" s="505"/>
    </row>
    <row r="90" spans="2:13" x14ac:dyDescent="0.2">
      <c r="E90" s="267"/>
      <c r="F90" s="267"/>
      <c r="G90" s="267"/>
    </row>
    <row r="94" spans="2:13" x14ac:dyDescent="0.2">
      <c r="G94" s="380"/>
      <c r="H94" s="380"/>
    </row>
    <row r="95" spans="2:13" x14ac:dyDescent="0.2">
      <c r="B95" s="380"/>
      <c r="C95" s="380"/>
      <c r="D95" s="479"/>
      <c r="E95" s="380"/>
      <c r="G95" s="380"/>
      <c r="H95" s="380"/>
      <c r="I95" s="380"/>
      <c r="J95" s="479"/>
      <c r="K95" s="380"/>
      <c r="L95" s="479"/>
      <c r="M95" s="380"/>
    </row>
    <row r="98" spans="2:13" x14ac:dyDescent="0.2">
      <c r="B98" s="380"/>
      <c r="C98" s="387"/>
      <c r="D98" s="388"/>
      <c r="E98" s="387"/>
      <c r="G98" s="480"/>
      <c r="I98" s="387"/>
      <c r="K98" s="480"/>
      <c r="M98" s="387"/>
    </row>
    <row r="99" spans="2:13" x14ac:dyDescent="0.2">
      <c r="B99" s="380"/>
      <c r="C99" s="387"/>
      <c r="D99" s="481"/>
      <c r="E99" s="387"/>
      <c r="G99" s="480"/>
      <c r="I99" s="387"/>
      <c r="J99" s="481"/>
      <c r="K99" s="480"/>
      <c r="L99" s="481"/>
      <c r="M99" s="387"/>
    </row>
    <row r="100" spans="2:13" x14ac:dyDescent="0.2">
      <c r="B100" s="380"/>
      <c r="C100" s="387"/>
      <c r="D100" s="481"/>
      <c r="E100" s="387"/>
      <c r="G100" s="480"/>
      <c r="I100" s="387"/>
      <c r="J100" s="481"/>
      <c r="K100" s="480"/>
      <c r="L100" s="481"/>
      <c r="M100" s="387"/>
    </row>
    <row r="101" spans="2:13" x14ac:dyDescent="0.2">
      <c r="B101" s="380"/>
      <c r="C101" s="387"/>
      <c r="D101" s="481"/>
      <c r="E101" s="387"/>
      <c r="G101" s="480"/>
      <c r="I101" s="387"/>
      <c r="J101" s="481"/>
      <c r="K101" s="480"/>
      <c r="L101" s="481"/>
      <c r="M101" s="387"/>
    </row>
    <row r="102" spans="2:13" x14ac:dyDescent="0.2">
      <c r="B102" s="380"/>
      <c r="C102" s="387"/>
      <c r="D102" s="481"/>
      <c r="E102" s="387"/>
      <c r="G102" s="480"/>
      <c r="I102" s="387"/>
      <c r="J102" s="481"/>
      <c r="K102" s="480"/>
      <c r="L102" s="481"/>
      <c r="M102" s="387"/>
    </row>
    <row r="103" spans="2:13" x14ac:dyDescent="0.2">
      <c r="B103" s="380"/>
      <c r="C103" s="387"/>
      <c r="D103" s="481"/>
      <c r="E103" s="387"/>
      <c r="G103" s="480"/>
      <c r="I103" s="387"/>
      <c r="J103" s="481"/>
      <c r="K103" s="480"/>
      <c r="L103" s="481"/>
      <c r="M103" s="387"/>
    </row>
    <row r="104" spans="2:13" x14ac:dyDescent="0.2">
      <c r="B104" s="380"/>
      <c r="C104" s="387"/>
      <c r="D104" s="481"/>
      <c r="E104" s="387"/>
      <c r="G104" s="480"/>
      <c r="I104" s="387"/>
      <c r="J104" s="481"/>
      <c r="K104" s="480"/>
      <c r="L104" s="481"/>
      <c r="M104" s="387"/>
    </row>
    <row r="105" spans="2:13" x14ac:dyDescent="0.2">
      <c r="B105" s="380"/>
      <c r="C105" s="387"/>
      <c r="D105" s="481"/>
      <c r="E105" s="387"/>
      <c r="G105" s="480"/>
      <c r="I105" s="387"/>
      <c r="J105" s="481"/>
      <c r="K105" s="480"/>
      <c r="L105" s="481"/>
      <c r="M105" s="387"/>
    </row>
    <row r="106" spans="2:13" x14ac:dyDescent="0.2">
      <c r="B106" s="380"/>
      <c r="C106" s="387"/>
      <c r="D106" s="481"/>
      <c r="E106" s="387"/>
      <c r="G106" s="480"/>
      <c r="I106" s="387"/>
      <c r="J106" s="481"/>
      <c r="K106" s="480"/>
      <c r="L106" s="481"/>
      <c r="M106" s="387"/>
    </row>
    <row r="107" spans="2:13" x14ac:dyDescent="0.2">
      <c r="B107" s="380"/>
      <c r="C107" s="387"/>
      <c r="D107" s="481"/>
      <c r="E107" s="387"/>
      <c r="G107" s="480"/>
      <c r="I107" s="387"/>
      <c r="J107" s="481"/>
      <c r="K107" s="480"/>
      <c r="L107" s="481"/>
      <c r="M107" s="387"/>
    </row>
    <row r="108" spans="2:13" x14ac:dyDescent="0.2">
      <c r="B108" s="380"/>
      <c r="C108" s="387"/>
      <c r="D108" s="481"/>
      <c r="E108" s="387"/>
      <c r="G108" s="480"/>
      <c r="I108" s="387"/>
      <c r="J108" s="481"/>
      <c r="K108" s="480"/>
      <c r="L108" s="481"/>
      <c r="M108" s="387"/>
    </row>
    <row r="109" spans="2:13" x14ac:dyDescent="0.2">
      <c r="B109" s="380"/>
      <c r="C109" s="387"/>
      <c r="D109" s="481"/>
      <c r="E109" s="387"/>
      <c r="G109" s="480"/>
      <c r="H109" s="387"/>
      <c r="I109" s="387"/>
      <c r="J109" s="481"/>
      <c r="K109" s="480"/>
      <c r="L109" s="481"/>
      <c r="M109" s="387"/>
    </row>
    <row r="110" spans="2:13" x14ac:dyDescent="0.2">
      <c r="B110" s="380"/>
      <c r="C110" s="387"/>
      <c r="D110" s="481"/>
      <c r="E110" s="387"/>
      <c r="G110" s="480"/>
      <c r="H110" s="387"/>
      <c r="I110" s="387"/>
      <c r="J110" s="481"/>
      <c r="K110" s="480"/>
      <c r="L110" s="481"/>
      <c r="M110" s="387"/>
    </row>
    <row r="111" spans="2:13" x14ac:dyDescent="0.2">
      <c r="B111" s="380"/>
      <c r="C111" s="387"/>
      <c r="D111" s="481"/>
      <c r="E111" s="387"/>
      <c r="G111" s="480"/>
      <c r="H111" s="387"/>
      <c r="I111" s="387"/>
      <c r="J111" s="481"/>
      <c r="K111" s="480"/>
      <c r="L111" s="481"/>
      <c r="M111" s="387"/>
    </row>
    <row r="112" spans="2:13" x14ac:dyDescent="0.2">
      <c r="B112" s="380"/>
      <c r="C112" s="387"/>
      <c r="D112" s="481"/>
      <c r="E112" s="387"/>
      <c r="G112" s="480"/>
      <c r="H112" s="387"/>
      <c r="I112" s="387"/>
      <c r="J112" s="481"/>
      <c r="K112" s="480"/>
      <c r="L112" s="481"/>
      <c r="M112" s="387"/>
    </row>
    <row r="113" spans="2:13" x14ac:dyDescent="0.2">
      <c r="B113" s="380"/>
      <c r="C113" s="387"/>
      <c r="D113" s="481"/>
      <c r="E113" s="387"/>
      <c r="G113" s="480"/>
      <c r="H113" s="387"/>
      <c r="I113" s="387"/>
      <c r="J113" s="481"/>
      <c r="K113" s="480"/>
      <c r="L113" s="481"/>
      <c r="M113" s="387"/>
    </row>
    <row r="114" spans="2:13" x14ac:dyDescent="0.2">
      <c r="B114" s="380"/>
      <c r="C114" s="387"/>
      <c r="D114" s="481"/>
      <c r="E114" s="387"/>
      <c r="G114" s="480"/>
      <c r="H114" s="387"/>
      <c r="I114" s="387"/>
      <c r="J114" s="481"/>
      <c r="K114" s="480"/>
      <c r="L114" s="481"/>
      <c r="M114" s="387"/>
    </row>
    <row r="115" spans="2:13" x14ac:dyDescent="0.2">
      <c r="B115" s="380"/>
      <c r="C115" s="387"/>
      <c r="D115" s="481"/>
      <c r="E115" s="387"/>
      <c r="G115" s="480"/>
      <c r="H115" s="387"/>
      <c r="I115" s="387"/>
      <c r="J115" s="481"/>
      <c r="K115" s="480"/>
      <c r="L115" s="481"/>
      <c r="M115" s="387"/>
    </row>
    <row r="116" spans="2:13" x14ac:dyDescent="0.2">
      <c r="B116" s="380"/>
      <c r="C116" s="387"/>
      <c r="D116" s="481"/>
      <c r="E116" s="387"/>
      <c r="G116" s="480"/>
      <c r="H116" s="387"/>
      <c r="I116" s="387"/>
      <c r="J116" s="481"/>
      <c r="K116" s="480"/>
      <c r="L116" s="481"/>
      <c r="M116" s="387"/>
    </row>
    <row r="117" spans="2:13" x14ac:dyDescent="0.2">
      <c r="B117" s="380"/>
      <c r="C117" s="387"/>
      <c r="D117" s="481"/>
      <c r="E117" s="387"/>
      <c r="G117" s="480"/>
      <c r="H117" s="387"/>
      <c r="I117" s="387"/>
      <c r="J117" s="481"/>
      <c r="K117" s="480"/>
      <c r="L117" s="481"/>
      <c r="M117" s="387"/>
    </row>
    <row r="118" spans="2:13" x14ac:dyDescent="0.2">
      <c r="B118" s="380"/>
      <c r="C118" s="387"/>
      <c r="D118" s="481"/>
      <c r="E118" s="387"/>
      <c r="G118" s="480"/>
      <c r="H118" s="387"/>
      <c r="I118" s="387"/>
      <c r="J118" s="481"/>
      <c r="K118" s="480"/>
      <c r="L118" s="481"/>
      <c r="M118" s="387"/>
    </row>
    <row r="119" spans="2:13" x14ac:dyDescent="0.2">
      <c r="B119" s="380"/>
      <c r="C119" s="387"/>
      <c r="D119" s="481"/>
      <c r="E119" s="387"/>
      <c r="G119" s="480"/>
      <c r="H119" s="387"/>
      <c r="I119" s="387"/>
      <c r="J119" s="481"/>
      <c r="K119" s="480"/>
      <c r="L119" s="481"/>
      <c r="M119" s="387"/>
    </row>
    <row r="120" spans="2:13" x14ac:dyDescent="0.2">
      <c r="B120" s="380"/>
      <c r="C120" s="387"/>
      <c r="D120" s="481"/>
      <c r="E120" s="387"/>
      <c r="G120" s="480"/>
      <c r="H120" s="387"/>
      <c r="I120" s="387"/>
      <c r="J120" s="481"/>
      <c r="K120" s="480"/>
      <c r="L120" s="481"/>
      <c r="M120" s="387"/>
    </row>
    <row r="121" spans="2:13" x14ac:dyDescent="0.2">
      <c r="B121" s="380"/>
      <c r="C121" s="387"/>
      <c r="D121" s="481"/>
      <c r="E121" s="387"/>
      <c r="G121" s="480"/>
      <c r="H121" s="387"/>
      <c r="I121" s="387"/>
      <c r="J121" s="481"/>
      <c r="K121" s="480"/>
      <c r="L121" s="481"/>
      <c r="M121" s="387"/>
    </row>
    <row r="122" spans="2:13" x14ac:dyDescent="0.2">
      <c r="B122" s="380"/>
      <c r="C122" s="387"/>
      <c r="D122" s="481"/>
      <c r="E122" s="387"/>
      <c r="G122" s="480"/>
      <c r="H122" s="387"/>
      <c r="I122" s="387"/>
      <c r="J122" s="481"/>
      <c r="K122" s="480"/>
      <c r="L122" s="481"/>
      <c r="M122" s="387"/>
    </row>
    <row r="123" spans="2:13" x14ac:dyDescent="0.2">
      <c r="B123" s="380"/>
      <c r="C123" s="387"/>
      <c r="D123" s="481"/>
      <c r="E123" s="387"/>
      <c r="G123" s="480"/>
      <c r="H123" s="387"/>
      <c r="I123" s="387"/>
      <c r="J123" s="481"/>
      <c r="K123" s="480"/>
      <c r="L123" s="481"/>
      <c r="M123" s="387"/>
    </row>
    <row r="124" spans="2:13" x14ac:dyDescent="0.2">
      <c r="B124" s="380"/>
      <c r="C124" s="387"/>
      <c r="D124" s="481"/>
      <c r="E124" s="387"/>
      <c r="G124" s="480"/>
      <c r="H124" s="387"/>
      <c r="I124" s="387"/>
      <c r="J124" s="481"/>
      <c r="K124" s="480"/>
      <c r="L124" s="481"/>
      <c r="M124" s="387"/>
    </row>
    <row r="125" spans="2:13" x14ac:dyDescent="0.2">
      <c r="B125" s="380"/>
      <c r="C125" s="387"/>
      <c r="D125" s="481"/>
      <c r="E125" s="387"/>
      <c r="G125" s="480"/>
      <c r="H125" s="387"/>
      <c r="I125" s="387"/>
      <c r="J125" s="481"/>
      <c r="K125" s="480"/>
      <c r="L125" s="481"/>
      <c r="M125" s="387"/>
    </row>
    <row r="126" spans="2:13" x14ac:dyDescent="0.2">
      <c r="B126" s="380"/>
      <c r="C126" s="387"/>
      <c r="D126" s="481"/>
      <c r="E126" s="387"/>
      <c r="G126" s="480"/>
      <c r="H126" s="387"/>
      <c r="I126" s="387"/>
      <c r="J126" s="481"/>
      <c r="K126" s="480"/>
      <c r="L126" s="481"/>
      <c r="M126" s="387"/>
    </row>
    <row r="127" spans="2:13" x14ac:dyDescent="0.2">
      <c r="B127" s="380"/>
      <c r="C127" s="387"/>
      <c r="D127" s="481"/>
      <c r="E127" s="387"/>
      <c r="G127" s="480"/>
      <c r="H127" s="387"/>
      <c r="I127" s="387"/>
      <c r="J127" s="481"/>
      <c r="K127" s="480"/>
      <c r="L127" s="481"/>
      <c r="M127" s="387"/>
    </row>
    <row r="128" spans="2:13" x14ac:dyDescent="0.2">
      <c r="B128" s="380"/>
      <c r="C128" s="387"/>
      <c r="D128" s="481"/>
      <c r="E128" s="387"/>
      <c r="G128" s="480"/>
      <c r="H128" s="387"/>
      <c r="I128" s="387"/>
      <c r="J128" s="481"/>
      <c r="K128" s="480"/>
      <c r="L128" s="481"/>
      <c r="M128" s="387"/>
    </row>
    <row r="129" spans="2:13" x14ac:dyDescent="0.2">
      <c r="B129" s="380"/>
      <c r="C129" s="387"/>
      <c r="D129" s="481"/>
      <c r="E129" s="387"/>
      <c r="G129" s="480"/>
      <c r="H129" s="387"/>
      <c r="I129" s="387"/>
      <c r="J129" s="481"/>
      <c r="K129" s="480"/>
      <c r="L129" s="481"/>
      <c r="M129" s="387"/>
    </row>
    <row r="130" spans="2:13" x14ac:dyDescent="0.2">
      <c r="B130" s="380"/>
      <c r="C130" s="387"/>
      <c r="D130" s="481"/>
      <c r="E130" s="387"/>
      <c r="G130" s="480"/>
      <c r="H130" s="387"/>
      <c r="I130" s="387"/>
      <c r="J130" s="481"/>
      <c r="K130" s="480"/>
      <c r="L130" s="481"/>
      <c r="M130" s="387"/>
    </row>
    <row r="132" spans="2:13" x14ac:dyDescent="0.2">
      <c r="B132" s="380"/>
      <c r="C132" s="387"/>
      <c r="D132" s="481"/>
      <c r="E132" s="387"/>
      <c r="G132" s="480"/>
      <c r="H132" s="387"/>
      <c r="I132" s="387"/>
      <c r="J132" s="481"/>
      <c r="K132" s="480"/>
      <c r="L132" s="481"/>
      <c r="M132" s="387"/>
    </row>
    <row r="133" spans="2:13" x14ac:dyDescent="0.2">
      <c r="B133" s="380"/>
      <c r="C133" s="387"/>
      <c r="D133" s="481"/>
      <c r="E133" s="387"/>
      <c r="G133" s="480"/>
      <c r="H133" s="387"/>
      <c r="I133" s="387"/>
      <c r="J133" s="481"/>
      <c r="K133" s="480"/>
      <c r="L133" s="481"/>
      <c r="M133" s="387"/>
    </row>
    <row r="139" spans="2:13" x14ac:dyDescent="0.2">
      <c r="B139" s="380"/>
      <c r="C139" s="387"/>
      <c r="D139" s="481"/>
      <c r="E139" s="387"/>
      <c r="G139" s="480"/>
      <c r="H139" s="387"/>
      <c r="I139" s="387"/>
      <c r="J139" s="481"/>
      <c r="K139" s="480"/>
      <c r="L139" s="481"/>
      <c r="M139" s="387"/>
    </row>
    <row r="140" spans="2:13" x14ac:dyDescent="0.2">
      <c r="B140" s="380"/>
      <c r="C140" s="387"/>
      <c r="D140" s="481"/>
      <c r="E140" s="387"/>
      <c r="G140" s="480"/>
      <c r="H140" s="387"/>
      <c r="I140" s="387"/>
      <c r="J140" s="481"/>
      <c r="K140" s="480"/>
      <c r="L140" s="481"/>
      <c r="M140" s="387"/>
    </row>
    <row r="142" spans="2:13" x14ac:dyDescent="0.2">
      <c r="B142" s="380"/>
      <c r="C142" s="387"/>
      <c r="D142" s="481"/>
      <c r="E142" s="387"/>
      <c r="G142" s="480"/>
      <c r="H142" s="387"/>
      <c r="I142" s="387"/>
      <c r="J142" s="481"/>
      <c r="K142" s="480"/>
      <c r="L142" s="481"/>
      <c r="M142" s="387"/>
    </row>
    <row r="143" spans="2:13" x14ac:dyDescent="0.2">
      <c r="B143" s="380"/>
      <c r="C143" s="387"/>
      <c r="D143" s="481"/>
      <c r="E143" s="387"/>
      <c r="G143" s="480"/>
      <c r="H143" s="387"/>
      <c r="I143" s="387"/>
      <c r="J143" s="481"/>
      <c r="K143" s="480"/>
      <c r="L143" s="481"/>
      <c r="M143" s="387"/>
    </row>
    <row r="144" spans="2:13" x14ac:dyDescent="0.2">
      <c r="B144" s="380"/>
      <c r="C144" s="387"/>
      <c r="D144" s="481"/>
      <c r="E144" s="387"/>
      <c r="G144" s="480"/>
      <c r="H144" s="387"/>
      <c r="I144" s="387"/>
      <c r="J144" s="481"/>
      <c r="K144" s="480"/>
      <c r="L144" s="481"/>
      <c r="M144" s="387"/>
    </row>
    <row r="145" spans="2:13" x14ac:dyDescent="0.2">
      <c r="B145" s="380"/>
      <c r="C145" s="387"/>
      <c r="D145" s="481"/>
      <c r="E145" s="387"/>
      <c r="G145" s="480"/>
      <c r="H145" s="387"/>
      <c r="I145" s="387"/>
      <c r="J145" s="481"/>
      <c r="K145" s="480"/>
      <c r="L145" s="481"/>
      <c r="M145" s="387"/>
    </row>
    <row r="146" spans="2:13" x14ac:dyDescent="0.2">
      <c r="B146" s="380"/>
      <c r="C146" s="387"/>
      <c r="D146" s="481"/>
      <c r="E146" s="387"/>
      <c r="G146" s="480"/>
      <c r="H146" s="387"/>
      <c r="I146" s="387"/>
      <c r="J146" s="481"/>
      <c r="K146" s="480"/>
      <c r="L146" s="481"/>
      <c r="M146" s="387"/>
    </row>
    <row r="147" spans="2:13" x14ac:dyDescent="0.2">
      <c r="B147" s="380"/>
    </row>
    <row r="148" spans="2:13" x14ac:dyDescent="0.2">
      <c r="B148" s="380"/>
    </row>
    <row r="149" spans="2:13" x14ac:dyDescent="0.2">
      <c r="B149" s="380"/>
    </row>
    <row r="153" spans="2:13" x14ac:dyDescent="0.2">
      <c r="B153" s="482"/>
    </row>
    <row r="154" spans="2:13" x14ac:dyDescent="0.2">
      <c r="B154" s="482"/>
    </row>
  </sheetData>
  <mergeCells count="1">
    <mergeCell ref="A1:A47"/>
  </mergeCells>
  <printOptions verticalCentered="1"/>
  <pageMargins left="0.39370078740157483" right="0.55118110236220474" top="0.27559055118110237" bottom="0.27559055118110237" header="0.15748031496062992" footer="0.15748031496062992"/>
  <pageSetup paperSize="9" scale="90" orientation="landscape" r:id="rId1"/>
  <headerFooter alignWithMargins="0"/>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BT190"/>
  <sheetViews>
    <sheetView zoomScaleNormal="100" workbookViewId="0">
      <selection activeCell="N1" sqref="N1"/>
    </sheetView>
  </sheetViews>
  <sheetFormatPr defaultColWidth="12.7109375" defaultRowHeight="12.75" x14ac:dyDescent="0.2"/>
  <cols>
    <col min="1" max="1" width="10.42578125" style="471" customWidth="1"/>
    <col min="2" max="2" width="6.5703125" style="4" customWidth="1"/>
    <col min="3" max="3" width="13.7109375" style="4" customWidth="1"/>
    <col min="4" max="4" width="11.42578125" style="4" customWidth="1"/>
    <col min="5" max="5" width="11.7109375" style="4" customWidth="1"/>
    <col min="6" max="9" width="12.140625" style="4" customWidth="1"/>
    <col min="10" max="10" width="12.85546875" style="4" customWidth="1"/>
    <col min="11" max="12" width="12.28515625" style="4" customWidth="1"/>
    <col min="13" max="13" width="12.7109375" style="4" customWidth="1"/>
    <col min="14" max="14" width="9.5703125" style="4" customWidth="1"/>
    <col min="15" max="15" width="12.7109375" style="4"/>
    <col min="16" max="16" width="14" style="4" bestFit="1" customWidth="1"/>
    <col min="17" max="17" width="12.7109375" style="4"/>
    <col min="18" max="20" width="14.7109375" style="4" customWidth="1"/>
    <col min="21" max="23" width="12.7109375" style="4"/>
    <col min="24" max="24" width="8.7109375" style="4" customWidth="1"/>
    <col min="25" max="25" width="12.7109375" style="4"/>
    <col min="26" max="27" width="10.7109375" style="4" customWidth="1"/>
    <col min="28" max="29" width="12.7109375" style="4"/>
    <col min="30" max="30" width="11.7109375" style="4" customWidth="1"/>
    <col min="31" max="31" width="11.140625" style="4" customWidth="1"/>
    <col min="32" max="32" width="10.42578125" style="4" customWidth="1"/>
    <col min="33" max="33" width="11.28515625" style="4" customWidth="1"/>
    <col min="34" max="36" width="12.7109375" style="4"/>
    <col min="37" max="37" width="15.7109375" style="4" customWidth="1"/>
    <col min="38" max="38" width="8.7109375" style="4" customWidth="1"/>
    <col min="39" max="39" width="12.7109375" style="4"/>
    <col min="40" max="40" width="14.7109375" style="4" customWidth="1"/>
    <col min="41" max="41" width="8.7109375" style="4" customWidth="1"/>
    <col min="42" max="43" width="15.7109375" style="4" customWidth="1"/>
    <col min="44" max="44" width="8.7109375" style="4" customWidth="1"/>
    <col min="45" max="50" width="12.7109375" style="4"/>
    <col min="51" max="51" width="15.7109375" style="4" customWidth="1"/>
    <col min="52" max="52" width="12.7109375" style="4"/>
    <col min="53" max="53" width="15.7109375" style="4" customWidth="1"/>
    <col min="54" max="54" width="12.7109375" style="4"/>
    <col min="55" max="55" width="12.7109375" style="267"/>
    <col min="56" max="57" width="15.7109375" style="267" customWidth="1"/>
    <col min="58" max="66" width="12.7109375" style="267"/>
    <col min="67" max="67" width="15.7109375" style="267" customWidth="1"/>
    <col min="68" max="68" width="12.7109375" style="267"/>
    <col min="69" max="69" width="15.7109375" style="267" customWidth="1"/>
    <col min="70" max="16384" width="12.7109375" style="267"/>
  </cols>
  <sheetData>
    <row r="1" spans="1:46" ht="16.5" customHeight="1" x14ac:dyDescent="0.2">
      <c r="A1" s="573">
        <v>31</v>
      </c>
      <c r="B1" s="377" t="s">
        <v>785</v>
      </c>
      <c r="C1" s="2"/>
      <c r="D1" s="2"/>
      <c r="E1" s="2"/>
      <c r="F1" s="2"/>
      <c r="G1" s="2"/>
      <c r="H1" s="2"/>
      <c r="I1" s="2"/>
      <c r="J1" s="2"/>
      <c r="K1" s="2"/>
      <c r="L1" s="2"/>
      <c r="M1" s="2"/>
      <c r="N1" s="2"/>
      <c r="X1" s="267"/>
      <c r="Y1" s="267"/>
      <c r="Z1" s="267"/>
      <c r="AA1" s="267"/>
      <c r="AB1" s="267"/>
      <c r="AC1" s="267"/>
      <c r="AD1" s="267"/>
      <c r="AE1" s="267"/>
      <c r="AF1" s="267"/>
      <c r="AG1" s="267"/>
      <c r="AH1" s="267"/>
      <c r="AI1" s="267"/>
      <c r="AJ1" s="267"/>
      <c r="AK1" s="267"/>
      <c r="AL1" s="267"/>
      <c r="AM1" s="267"/>
      <c r="AN1" s="267"/>
      <c r="AO1" s="267"/>
      <c r="AP1" s="267"/>
      <c r="AQ1" s="267"/>
      <c r="AR1" s="267"/>
      <c r="AS1" s="267"/>
      <c r="AT1" s="267"/>
    </row>
    <row r="2" spans="1:46" ht="12.75" customHeight="1" x14ac:dyDescent="0.2">
      <c r="A2" s="573"/>
      <c r="B2" s="395"/>
      <c r="C2" s="2"/>
      <c r="D2" s="2"/>
      <c r="E2" s="2"/>
      <c r="F2" s="2"/>
      <c r="G2" s="2"/>
      <c r="H2" s="2"/>
      <c r="I2" s="2"/>
      <c r="J2" s="58"/>
      <c r="K2" s="2"/>
      <c r="L2" s="2"/>
      <c r="M2" s="2"/>
      <c r="N2" s="2"/>
      <c r="X2" s="267"/>
      <c r="Y2" s="267"/>
      <c r="Z2" s="267"/>
      <c r="AA2" s="267"/>
      <c r="AB2" s="267"/>
      <c r="AC2" s="267"/>
      <c r="AD2" s="267"/>
      <c r="AE2" s="267"/>
      <c r="AF2" s="267"/>
      <c r="AG2" s="267"/>
      <c r="AH2" s="267"/>
      <c r="AI2" s="267"/>
      <c r="AJ2" s="267"/>
      <c r="AK2" s="267"/>
      <c r="AL2" s="267"/>
      <c r="AM2" s="267"/>
      <c r="AN2" s="267"/>
      <c r="AO2" s="267"/>
      <c r="AP2" s="267"/>
      <c r="AQ2" s="267"/>
      <c r="AR2" s="267"/>
      <c r="AS2" s="267"/>
      <c r="AT2" s="267"/>
    </row>
    <row r="3" spans="1:46" x14ac:dyDescent="0.2">
      <c r="A3" s="573"/>
      <c r="B3" s="483" t="s">
        <v>786</v>
      </c>
      <c r="C3" s="79"/>
      <c r="D3" s="79"/>
      <c r="E3" s="79"/>
      <c r="F3" s="79"/>
      <c r="G3" s="79"/>
      <c r="H3" s="79"/>
      <c r="I3" s="79"/>
      <c r="J3" s="56"/>
      <c r="K3" s="79"/>
      <c r="L3" s="79"/>
      <c r="M3" s="81"/>
      <c r="N3" s="2"/>
      <c r="X3" s="267"/>
      <c r="Y3" s="267"/>
      <c r="Z3" s="267"/>
      <c r="AA3" s="267"/>
      <c r="AB3" s="267"/>
      <c r="AC3" s="267"/>
      <c r="AD3" s="267"/>
      <c r="AE3" s="267"/>
      <c r="AF3" s="267"/>
      <c r="AG3" s="267"/>
      <c r="AH3" s="267"/>
      <c r="AI3" s="267"/>
      <c r="AJ3" s="267"/>
      <c r="AK3" s="267"/>
      <c r="AL3" s="267"/>
      <c r="AM3" s="267"/>
      <c r="AN3" s="267"/>
      <c r="AO3" s="267"/>
      <c r="AP3" s="267"/>
      <c r="AQ3" s="267"/>
      <c r="AR3" s="267"/>
      <c r="AS3" s="267"/>
      <c r="AT3" s="267"/>
    </row>
    <row r="4" spans="1:46" x14ac:dyDescent="0.2">
      <c r="A4" s="573"/>
      <c r="B4" s="1"/>
      <c r="C4" s="484" t="s">
        <v>811</v>
      </c>
      <c r="D4" s="407" t="s">
        <v>812</v>
      </c>
      <c r="E4" s="407" t="s">
        <v>813</v>
      </c>
      <c r="F4" s="485" t="s">
        <v>814</v>
      </c>
      <c r="G4" s="407" t="s">
        <v>815</v>
      </c>
      <c r="H4" s="381" t="s">
        <v>816</v>
      </c>
      <c r="I4" s="485" t="s">
        <v>817</v>
      </c>
      <c r="J4" s="486" t="s">
        <v>646</v>
      </c>
      <c r="K4" s="381" t="s">
        <v>818</v>
      </c>
      <c r="L4" s="485" t="s">
        <v>646</v>
      </c>
      <c r="M4" s="492"/>
      <c r="N4" s="2"/>
      <c r="X4" s="267"/>
      <c r="Y4" s="267"/>
      <c r="Z4" s="267"/>
      <c r="AA4" s="267"/>
      <c r="AB4" s="267"/>
      <c r="AC4" s="267"/>
      <c r="AD4" s="267"/>
      <c r="AE4" s="267"/>
      <c r="AF4" s="267"/>
      <c r="AG4" s="267"/>
      <c r="AH4" s="267"/>
      <c r="AI4" s="267"/>
      <c r="AJ4" s="267"/>
      <c r="AK4" s="267"/>
      <c r="AL4" s="267"/>
      <c r="AM4" s="267"/>
      <c r="AN4" s="267"/>
      <c r="AO4" s="267"/>
      <c r="AP4" s="267"/>
      <c r="AQ4" s="267"/>
      <c r="AR4" s="267"/>
      <c r="AS4" s="267"/>
      <c r="AT4" s="267"/>
    </row>
    <row r="5" spans="1:46" x14ac:dyDescent="0.2">
      <c r="A5" s="573"/>
      <c r="B5" s="1"/>
      <c r="C5" s="2"/>
      <c r="D5" s="2"/>
      <c r="E5" s="2"/>
      <c r="F5" s="487"/>
      <c r="G5" s="2"/>
      <c r="H5" s="2"/>
      <c r="I5" s="487"/>
      <c r="J5" s="485" t="s">
        <v>819</v>
      </c>
      <c r="K5" s="381" t="s">
        <v>820</v>
      </c>
      <c r="L5" s="485" t="s">
        <v>821</v>
      </c>
      <c r="M5" s="492"/>
      <c r="N5" s="2"/>
      <c r="R5" s="380"/>
      <c r="X5" s="267"/>
      <c r="Y5" s="267"/>
      <c r="Z5" s="267"/>
      <c r="AA5" s="267"/>
      <c r="AB5" s="267"/>
      <c r="AC5" s="267"/>
      <c r="AD5" s="267"/>
      <c r="AE5" s="267"/>
      <c r="AF5" s="267"/>
      <c r="AG5" s="267"/>
      <c r="AH5" s="267"/>
      <c r="AI5" s="267"/>
      <c r="AJ5" s="267"/>
      <c r="AK5" s="267"/>
      <c r="AL5" s="267"/>
      <c r="AM5" s="267"/>
      <c r="AN5" s="267"/>
      <c r="AO5" s="267"/>
      <c r="AP5" s="267"/>
      <c r="AQ5" s="267"/>
      <c r="AR5" s="267"/>
      <c r="AS5" s="267"/>
      <c r="AT5" s="267"/>
    </row>
    <row r="6" spans="1:46" x14ac:dyDescent="0.2">
      <c r="A6" s="573"/>
      <c r="B6" s="279" t="s">
        <v>772</v>
      </c>
      <c r="C6" s="465">
        <v>747049026</v>
      </c>
      <c r="D6" s="465">
        <v>169693390</v>
      </c>
      <c r="E6" s="465"/>
      <c r="F6" s="489">
        <f>C6+D6+E6</f>
        <v>916742416</v>
      </c>
      <c r="G6" s="465">
        <v>2741874040</v>
      </c>
      <c r="H6" s="465">
        <v>907119434</v>
      </c>
      <c r="I6" s="490">
        <f>G6+H6</f>
        <v>3648993474</v>
      </c>
      <c r="J6" s="490">
        <f>(I6+F6)</f>
        <v>4565735890</v>
      </c>
      <c r="K6" s="489">
        <v>477352298</v>
      </c>
      <c r="L6" s="490">
        <f t="shared" ref="L6:L16" si="0">(K6+I6+F6)</f>
        <v>5043088188</v>
      </c>
      <c r="M6" s="492"/>
      <c r="N6" s="500"/>
      <c r="O6" s="490"/>
      <c r="P6" s="506"/>
      <c r="Q6" s="507"/>
      <c r="R6" s="507"/>
      <c r="S6" s="507"/>
      <c r="T6" s="508"/>
      <c r="X6" s="267"/>
      <c r="Y6" s="267"/>
      <c r="Z6" s="267"/>
      <c r="AA6" s="267"/>
      <c r="AB6" s="267"/>
      <c r="AC6" s="267"/>
      <c r="AD6" s="267"/>
      <c r="AE6" s="267"/>
      <c r="AF6" s="267"/>
      <c r="AG6" s="267"/>
      <c r="AH6" s="267"/>
      <c r="AI6" s="267"/>
      <c r="AJ6" s="267"/>
      <c r="AK6" s="267"/>
      <c r="AL6" s="267"/>
      <c r="AM6" s="267"/>
      <c r="AN6" s="267"/>
      <c r="AO6" s="267"/>
      <c r="AP6" s="267"/>
      <c r="AQ6" s="267"/>
      <c r="AR6" s="267"/>
      <c r="AS6" s="267"/>
      <c r="AT6" s="267"/>
    </row>
    <row r="7" spans="1:46" x14ac:dyDescent="0.2">
      <c r="A7" s="573"/>
      <c r="B7" s="279" t="s">
        <v>773</v>
      </c>
      <c r="C7" s="465">
        <v>824130608</v>
      </c>
      <c r="D7" s="465">
        <v>190682979</v>
      </c>
      <c r="E7" s="465"/>
      <c r="F7" s="489">
        <v>1014813587</v>
      </c>
      <c r="G7" s="465">
        <v>2972331634</v>
      </c>
      <c r="H7" s="465">
        <v>1004522779</v>
      </c>
      <c r="I7" s="490">
        <v>3976854413</v>
      </c>
      <c r="J7" s="490">
        <f>(I7+F7)</f>
        <v>4991668000</v>
      </c>
      <c r="K7" s="489">
        <v>570500000</v>
      </c>
      <c r="L7" s="490">
        <f t="shared" si="0"/>
        <v>5562168000</v>
      </c>
      <c r="M7" s="492"/>
      <c r="N7" s="500"/>
      <c r="O7" s="490"/>
      <c r="P7" s="506"/>
      <c r="Q7" s="507"/>
      <c r="R7" s="507"/>
      <c r="S7" s="507"/>
      <c r="T7" s="508"/>
      <c r="X7" s="267"/>
      <c r="Y7" s="267"/>
      <c r="Z7" s="267"/>
      <c r="AA7" s="267"/>
      <c r="AB7" s="267"/>
      <c r="AC7" s="267"/>
      <c r="AD7" s="267"/>
      <c r="AE7" s="267"/>
      <c r="AF7" s="267"/>
      <c r="AG7" s="267"/>
      <c r="AH7" s="267"/>
      <c r="AI7" s="267"/>
      <c r="AJ7" s="267"/>
      <c r="AK7" s="267"/>
      <c r="AL7" s="267"/>
      <c r="AM7" s="267"/>
      <c r="AN7" s="267"/>
      <c r="AO7" s="267"/>
      <c r="AP7" s="267"/>
      <c r="AQ7" s="267"/>
      <c r="AR7" s="267"/>
      <c r="AS7" s="267"/>
      <c r="AT7" s="267"/>
    </row>
    <row r="8" spans="1:46" x14ac:dyDescent="0.2">
      <c r="A8" s="573"/>
      <c r="B8" s="279" t="s">
        <v>774</v>
      </c>
      <c r="C8" s="465">
        <v>850690906</v>
      </c>
      <c r="D8" s="465">
        <v>222668220</v>
      </c>
      <c r="E8" s="465"/>
      <c r="F8" s="489">
        <v>1073359125</v>
      </c>
      <c r="G8" s="465">
        <v>3077033801</v>
      </c>
      <c r="H8" s="465">
        <v>1145497231</v>
      </c>
      <c r="I8" s="490">
        <f>G8+H8</f>
        <v>4222531032</v>
      </c>
      <c r="J8" s="490">
        <v>5295890157</v>
      </c>
      <c r="K8" s="489">
        <v>668500000</v>
      </c>
      <c r="L8" s="490">
        <f t="shared" si="0"/>
        <v>5964390157</v>
      </c>
      <c r="M8" s="492"/>
      <c r="N8" s="500"/>
      <c r="O8" s="490"/>
      <c r="P8" s="506"/>
      <c r="Q8" s="507"/>
      <c r="R8" s="507"/>
      <c r="S8" s="507"/>
      <c r="T8" s="508"/>
      <c r="X8" s="267"/>
      <c r="Y8" s="267"/>
      <c r="Z8" s="267"/>
      <c r="AA8" s="267"/>
      <c r="AB8" s="267"/>
      <c r="AC8" s="267"/>
      <c r="AD8" s="267"/>
      <c r="AE8" s="267"/>
      <c r="AF8" s="267"/>
      <c r="AG8" s="267"/>
      <c r="AH8" s="267"/>
      <c r="AI8" s="267"/>
      <c r="AJ8" s="267"/>
      <c r="AK8" s="267"/>
      <c r="AL8" s="267"/>
      <c r="AM8" s="267"/>
      <c r="AN8" s="267"/>
      <c r="AO8" s="267"/>
      <c r="AP8" s="267"/>
      <c r="AQ8" s="267"/>
      <c r="AR8" s="267"/>
      <c r="AS8" s="267"/>
      <c r="AT8" s="267"/>
    </row>
    <row r="9" spans="1:46" x14ac:dyDescent="0.2">
      <c r="A9" s="573"/>
      <c r="B9" s="279" t="s">
        <v>775</v>
      </c>
      <c r="C9" s="465">
        <v>850095680</v>
      </c>
      <c r="D9" s="465">
        <v>216246563</v>
      </c>
      <c r="E9" s="465"/>
      <c r="F9" s="489">
        <v>1066342242</v>
      </c>
      <c r="G9" s="465">
        <v>3145480431</v>
      </c>
      <c r="H9" s="465">
        <v>1172502111</v>
      </c>
      <c r="I9" s="490">
        <v>4317982542</v>
      </c>
      <c r="J9" s="490">
        <f t="shared" ref="J9:J16" si="1">F9+I9</f>
        <v>5384324784</v>
      </c>
      <c r="K9" s="489">
        <v>764000000</v>
      </c>
      <c r="L9" s="490">
        <f t="shared" si="0"/>
        <v>6148324784</v>
      </c>
      <c r="M9" s="492"/>
      <c r="N9" s="500"/>
      <c r="O9" s="490"/>
      <c r="P9" s="506"/>
      <c r="Q9" s="507"/>
      <c r="R9" s="507"/>
      <c r="S9" s="507"/>
      <c r="T9" s="508"/>
      <c r="X9" s="267"/>
      <c r="Y9" s="267"/>
      <c r="Z9" s="267"/>
      <c r="AA9" s="267"/>
      <c r="AB9" s="267"/>
      <c r="AC9" s="267"/>
      <c r="AD9" s="267"/>
      <c r="AE9" s="267"/>
      <c r="AF9" s="267"/>
      <c r="AG9" s="267"/>
      <c r="AH9" s="267"/>
      <c r="AI9" s="267"/>
      <c r="AJ9" s="267"/>
      <c r="AK9" s="267"/>
      <c r="AL9" s="267"/>
      <c r="AM9" s="267"/>
      <c r="AN9" s="267"/>
      <c r="AO9" s="267"/>
      <c r="AP9" s="267"/>
      <c r="AQ9" s="267"/>
      <c r="AR9" s="267"/>
      <c r="AS9" s="267"/>
      <c r="AT9" s="267"/>
    </row>
    <row r="10" spans="1:46" x14ac:dyDescent="0.2">
      <c r="A10" s="573"/>
      <c r="B10" s="279" t="s">
        <v>776</v>
      </c>
      <c r="C10" s="465">
        <v>890275535.78999996</v>
      </c>
      <c r="D10" s="465">
        <v>174127771.19</v>
      </c>
      <c r="E10" s="465"/>
      <c r="F10" s="489">
        <v>1064403306.98</v>
      </c>
      <c r="G10" s="465">
        <v>3333875948.7800002</v>
      </c>
      <c r="H10" s="465">
        <v>1067478074.09</v>
      </c>
      <c r="I10" s="490">
        <v>4401354022.8699999</v>
      </c>
      <c r="J10" s="490">
        <f t="shared" si="1"/>
        <v>5465757329.8500004</v>
      </c>
      <c r="K10" s="489">
        <v>886500000</v>
      </c>
      <c r="L10" s="490">
        <f t="shared" si="0"/>
        <v>6352257329.8500004</v>
      </c>
      <c r="M10" s="492"/>
      <c r="N10" s="500"/>
      <c r="O10" s="490"/>
      <c r="P10" s="506"/>
      <c r="Q10" s="507"/>
      <c r="R10" s="507"/>
      <c r="S10" s="507"/>
      <c r="T10" s="508"/>
      <c r="X10" s="267"/>
      <c r="Y10" s="267"/>
      <c r="Z10" s="267"/>
      <c r="AA10" s="267"/>
      <c r="AB10" s="267"/>
      <c r="AC10" s="267"/>
      <c r="AD10" s="267"/>
      <c r="AE10" s="267"/>
      <c r="AF10" s="267"/>
      <c r="AG10" s="267"/>
      <c r="AH10" s="267"/>
      <c r="AI10" s="267"/>
      <c r="AJ10" s="267"/>
      <c r="AK10" s="267"/>
      <c r="AL10" s="267"/>
      <c r="AM10" s="267"/>
      <c r="AN10" s="267"/>
      <c r="AO10" s="267"/>
      <c r="AP10" s="267"/>
      <c r="AQ10" s="267"/>
      <c r="AR10" s="267"/>
      <c r="AS10" s="267"/>
      <c r="AT10" s="267"/>
    </row>
    <row r="11" spans="1:46" x14ac:dyDescent="0.2">
      <c r="A11" s="573"/>
      <c r="B11" s="279" t="s">
        <v>777</v>
      </c>
      <c r="C11" s="465">
        <v>1039451748.84</v>
      </c>
      <c r="D11" s="465">
        <v>173499549.87</v>
      </c>
      <c r="E11" s="465"/>
      <c r="F11" s="489">
        <v>1212951298.71</v>
      </c>
      <c r="G11" s="465">
        <v>3561294282.75</v>
      </c>
      <c r="H11" s="465">
        <v>1137925393</v>
      </c>
      <c r="I11" s="490">
        <v>4699219675.75</v>
      </c>
      <c r="J11" s="490">
        <f t="shared" si="1"/>
        <v>5912170974.46</v>
      </c>
      <c r="K11" s="509">
        <v>975500000</v>
      </c>
      <c r="L11" s="490">
        <f t="shared" si="0"/>
        <v>6887670974.46</v>
      </c>
      <c r="M11" s="492"/>
      <c r="N11" s="500"/>
      <c r="O11" s="490"/>
      <c r="P11" s="506"/>
      <c r="Q11" s="507"/>
      <c r="R11" s="507"/>
      <c r="S11" s="507"/>
      <c r="T11" s="508"/>
      <c r="X11" s="267"/>
      <c r="Y11" s="267"/>
      <c r="Z11" s="267"/>
      <c r="AA11" s="267"/>
      <c r="AB11" s="267"/>
      <c r="AC11" s="267"/>
      <c r="AD11" s="267"/>
      <c r="AE11" s="267"/>
      <c r="AF11" s="267"/>
      <c r="AG11" s="267"/>
      <c r="AH11" s="267"/>
      <c r="AI11" s="267"/>
      <c r="AJ11" s="267"/>
      <c r="AK11" s="267"/>
      <c r="AL11" s="267"/>
      <c r="AM11" s="267"/>
      <c r="AN11" s="267"/>
      <c r="AO11" s="267"/>
      <c r="AP11" s="267"/>
      <c r="AQ11" s="267"/>
      <c r="AR11" s="267"/>
      <c r="AS11" s="267"/>
      <c r="AT11" s="267"/>
    </row>
    <row r="12" spans="1:46" x14ac:dyDescent="0.2">
      <c r="A12" s="573"/>
      <c r="B12" s="279" t="s">
        <v>827</v>
      </c>
      <c r="C12" s="465">
        <v>1220279806.1300001</v>
      </c>
      <c r="D12" s="465">
        <v>217487483.41</v>
      </c>
      <c r="E12" s="465"/>
      <c r="F12" s="489">
        <f>C12+D12+E12</f>
        <v>1437767289.5400002</v>
      </c>
      <c r="G12" s="465">
        <v>3909584009.6599998</v>
      </c>
      <c r="H12" s="465">
        <v>1216050240.8</v>
      </c>
      <c r="I12" s="490">
        <f>G12+H12</f>
        <v>5125634250.46</v>
      </c>
      <c r="J12" s="490">
        <f t="shared" si="1"/>
        <v>6563401540</v>
      </c>
      <c r="K12" s="489">
        <v>1081400000</v>
      </c>
      <c r="L12" s="490">
        <f t="shared" si="0"/>
        <v>7644801540</v>
      </c>
      <c r="M12" s="492"/>
      <c r="N12" s="500"/>
      <c r="O12" s="490"/>
      <c r="P12" s="506"/>
      <c r="Q12" s="507"/>
      <c r="R12" s="507"/>
      <c r="S12" s="507"/>
      <c r="T12" s="508"/>
      <c r="X12" s="267"/>
      <c r="Y12" s="267"/>
      <c r="Z12" s="267"/>
      <c r="AA12" s="267"/>
      <c r="AB12" s="267"/>
      <c r="AC12" s="267"/>
      <c r="AD12" s="267"/>
      <c r="AE12" s="267"/>
      <c r="AF12" s="267"/>
      <c r="AG12" s="267"/>
      <c r="AH12" s="267"/>
      <c r="AI12" s="267"/>
      <c r="AJ12" s="267"/>
      <c r="AK12" s="267"/>
      <c r="AL12" s="267"/>
      <c r="AM12" s="267"/>
      <c r="AN12" s="267"/>
      <c r="AO12" s="267"/>
      <c r="AP12" s="267"/>
      <c r="AQ12" s="267"/>
      <c r="AR12" s="267"/>
      <c r="AS12" s="267"/>
      <c r="AT12" s="267"/>
    </row>
    <row r="13" spans="1:46" x14ac:dyDescent="0.2">
      <c r="A13" s="573"/>
      <c r="B13" s="279" t="s">
        <v>828</v>
      </c>
      <c r="C13" s="465">
        <v>1339182209.96</v>
      </c>
      <c r="D13" s="465">
        <v>199599002.37</v>
      </c>
      <c r="E13" s="465"/>
      <c r="F13" s="489">
        <f>C13+D13+E13</f>
        <v>1538781212.3299999</v>
      </c>
      <c r="G13" s="465">
        <v>4220391340.5300002</v>
      </c>
      <c r="H13" s="465">
        <v>1259719602.04</v>
      </c>
      <c r="I13" s="490">
        <f>G13+H13</f>
        <v>5480110942.5699997</v>
      </c>
      <c r="J13" s="490">
        <f t="shared" si="1"/>
        <v>7018892154.8999996</v>
      </c>
      <c r="K13" s="489">
        <v>1232400000</v>
      </c>
      <c r="L13" s="490">
        <f t="shared" si="0"/>
        <v>8251292154.8999996</v>
      </c>
      <c r="M13" s="492"/>
      <c r="N13" s="500"/>
      <c r="O13" s="490"/>
      <c r="P13" s="506"/>
      <c r="Q13" s="507"/>
      <c r="R13" s="507"/>
      <c r="S13" s="507"/>
      <c r="T13" s="508"/>
      <c r="X13" s="267"/>
      <c r="Y13" s="267"/>
      <c r="Z13" s="267"/>
      <c r="AA13" s="267"/>
      <c r="AB13" s="267"/>
      <c r="AC13" s="267"/>
      <c r="AD13" s="267"/>
      <c r="AE13" s="267"/>
      <c r="AF13" s="267"/>
      <c r="AG13" s="267"/>
      <c r="AH13" s="267"/>
      <c r="AI13" s="267"/>
      <c r="AJ13" s="267"/>
      <c r="AK13" s="267"/>
      <c r="AL13" s="267"/>
      <c r="AM13" s="267"/>
      <c r="AN13" s="267"/>
      <c r="AO13" s="267"/>
      <c r="AP13" s="267"/>
      <c r="AQ13" s="267"/>
      <c r="AR13" s="267"/>
      <c r="AS13" s="267"/>
      <c r="AT13" s="267"/>
    </row>
    <row r="14" spans="1:46" x14ac:dyDescent="0.2">
      <c r="A14" s="573"/>
      <c r="B14" s="279" t="s">
        <v>780</v>
      </c>
      <c r="C14" s="465">
        <v>1412781351.73</v>
      </c>
      <c r="D14" s="465">
        <v>211944918.28999999</v>
      </c>
      <c r="E14" s="465"/>
      <c r="F14" s="489">
        <f>C14+D14+E14</f>
        <v>1624726270.02</v>
      </c>
      <c r="G14" s="465">
        <v>4367739897.5500002</v>
      </c>
      <c r="H14" s="465">
        <v>1330682635.74</v>
      </c>
      <c r="I14" s="490">
        <f>G14+H14</f>
        <v>5698422533.29</v>
      </c>
      <c r="J14" s="490">
        <f t="shared" si="1"/>
        <v>7323148803.3099995</v>
      </c>
      <c r="K14" s="489">
        <v>1335500000</v>
      </c>
      <c r="L14" s="490">
        <f t="shared" si="0"/>
        <v>8658648803.3099995</v>
      </c>
      <c r="M14" s="492"/>
      <c r="N14" s="500"/>
      <c r="O14" s="490"/>
      <c r="P14" s="506"/>
      <c r="Q14" s="507"/>
      <c r="R14" s="507"/>
      <c r="S14" s="507"/>
      <c r="T14" s="508"/>
      <c r="X14" s="267"/>
      <c r="Y14" s="267"/>
      <c r="Z14" s="267"/>
      <c r="AA14" s="267"/>
      <c r="AB14" s="267"/>
      <c r="AC14" s="267"/>
      <c r="AD14" s="267"/>
      <c r="AE14" s="267"/>
      <c r="AF14" s="267"/>
      <c r="AG14" s="267"/>
      <c r="AH14" s="267"/>
      <c r="AI14" s="267"/>
      <c r="AJ14" s="267"/>
      <c r="AK14" s="267"/>
      <c r="AL14" s="267"/>
      <c r="AM14" s="267"/>
      <c r="AN14" s="267"/>
      <c r="AO14" s="267"/>
      <c r="AP14" s="267"/>
      <c r="AQ14" s="267"/>
      <c r="AR14" s="267"/>
      <c r="AS14" s="267"/>
      <c r="AT14" s="267"/>
    </row>
    <row r="15" spans="1:46" x14ac:dyDescent="0.2">
      <c r="A15" s="573"/>
      <c r="B15" s="279" t="s">
        <v>666</v>
      </c>
      <c r="C15" s="465">
        <v>1453773279.5999999</v>
      </c>
      <c r="D15" s="465">
        <v>208167008.5</v>
      </c>
      <c r="E15" s="465"/>
      <c r="F15" s="489">
        <f>C15+D15+E15</f>
        <v>1661940288.0999999</v>
      </c>
      <c r="G15" s="465">
        <v>4476104434.7399998</v>
      </c>
      <c r="H15" s="465">
        <v>1390159396.3299999</v>
      </c>
      <c r="I15" s="490">
        <f>G15+H15</f>
        <v>5866263831.0699997</v>
      </c>
      <c r="J15" s="490">
        <f t="shared" si="1"/>
        <v>7528204119.1700001</v>
      </c>
      <c r="K15" s="489">
        <v>1473700000</v>
      </c>
      <c r="L15" s="490">
        <f t="shared" si="0"/>
        <v>9001904119.1700001</v>
      </c>
      <c r="M15" s="492"/>
      <c r="N15" s="500"/>
      <c r="O15" s="490"/>
      <c r="P15" s="506"/>
      <c r="Q15" s="507"/>
      <c r="R15" s="507"/>
      <c r="S15" s="507"/>
      <c r="T15" s="508"/>
      <c r="X15" s="267"/>
      <c r="Y15" s="267"/>
      <c r="Z15" s="267"/>
      <c r="AA15" s="267"/>
      <c r="AB15" s="267"/>
      <c r="AC15" s="267"/>
      <c r="AD15" s="267"/>
      <c r="AE15" s="267"/>
      <c r="AF15" s="267"/>
      <c r="AG15" s="267"/>
      <c r="AH15" s="267"/>
      <c r="AI15" s="267"/>
      <c r="AJ15" s="267"/>
      <c r="AK15" s="267"/>
      <c r="AL15" s="267"/>
      <c r="AM15" s="267"/>
      <c r="AN15" s="267"/>
      <c r="AO15" s="267"/>
      <c r="AP15" s="267"/>
      <c r="AQ15" s="267"/>
      <c r="AR15" s="267"/>
      <c r="AS15" s="267"/>
      <c r="AT15" s="267"/>
    </row>
    <row r="16" spans="1:46" x14ac:dyDescent="0.2">
      <c r="A16" s="573"/>
      <c r="B16" s="279" t="s">
        <v>667</v>
      </c>
      <c r="C16" s="465">
        <v>1339654101.8299999</v>
      </c>
      <c r="D16" s="465">
        <v>169213843.56</v>
      </c>
      <c r="E16" s="465"/>
      <c r="F16" s="489">
        <f>C16+D16+E16</f>
        <v>1508867945.3899999</v>
      </c>
      <c r="G16" s="465">
        <v>4209086580.9200001</v>
      </c>
      <c r="H16" s="465">
        <v>1351536397.9200001</v>
      </c>
      <c r="I16" s="490">
        <f>G16+H16</f>
        <v>5560622978.8400002</v>
      </c>
      <c r="J16" s="490">
        <f t="shared" si="1"/>
        <v>7069490924.2299995</v>
      </c>
      <c r="K16" s="489">
        <v>1812600000</v>
      </c>
      <c r="L16" s="490">
        <f t="shared" si="0"/>
        <v>8882090924.2299995</v>
      </c>
      <c r="M16" s="492"/>
      <c r="N16" s="500"/>
      <c r="O16" s="490"/>
      <c r="P16" s="506"/>
      <c r="Q16" s="507"/>
      <c r="R16" s="507"/>
      <c r="S16" s="507"/>
      <c r="T16" s="508"/>
      <c r="X16" s="267"/>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row>
    <row r="17" spans="1:46" x14ac:dyDescent="0.2">
      <c r="A17" s="573"/>
      <c r="B17" s="279"/>
      <c r="C17" s="465"/>
      <c r="D17" s="465"/>
      <c r="E17" s="465"/>
      <c r="F17" s="489"/>
      <c r="G17" s="465"/>
      <c r="H17" s="465"/>
      <c r="I17" s="490"/>
      <c r="J17" s="490"/>
      <c r="K17" s="489"/>
      <c r="L17" s="490"/>
      <c r="M17" s="492"/>
      <c r="N17" s="500"/>
      <c r="O17" s="506"/>
      <c r="P17" s="506"/>
      <c r="Q17" s="507"/>
      <c r="R17" s="507"/>
      <c r="S17" s="507"/>
      <c r="T17" s="508"/>
      <c r="X17" s="267"/>
      <c r="Y17" s="267"/>
      <c r="Z17" s="267"/>
      <c r="AA17" s="267"/>
      <c r="AB17" s="267"/>
      <c r="AC17" s="267"/>
      <c r="AD17" s="267"/>
      <c r="AE17" s="267"/>
      <c r="AF17" s="267"/>
      <c r="AG17" s="267"/>
      <c r="AH17" s="267"/>
      <c r="AI17" s="267"/>
      <c r="AJ17" s="267"/>
      <c r="AK17" s="267"/>
      <c r="AL17" s="267"/>
      <c r="AM17" s="267"/>
      <c r="AN17" s="267"/>
      <c r="AO17" s="267"/>
      <c r="AP17" s="267"/>
      <c r="AQ17" s="267"/>
      <c r="AR17" s="267"/>
      <c r="AS17" s="267"/>
      <c r="AT17" s="267"/>
    </row>
    <row r="18" spans="1:46" x14ac:dyDescent="0.2">
      <c r="A18" s="573"/>
      <c r="B18" s="184" t="s">
        <v>822</v>
      </c>
      <c r="C18" s="493"/>
      <c r="D18" s="493"/>
      <c r="E18" s="493"/>
      <c r="F18" s="493"/>
      <c r="G18" s="493"/>
      <c r="H18" s="493"/>
      <c r="I18" s="494"/>
      <c r="J18" s="495"/>
      <c r="K18" s="510" t="s">
        <v>790</v>
      </c>
      <c r="L18" s="493"/>
      <c r="M18" s="499" t="s">
        <v>646</v>
      </c>
      <c r="N18" s="500"/>
      <c r="O18" s="506"/>
      <c r="P18" s="506"/>
      <c r="Q18" s="507"/>
      <c r="R18" s="507"/>
      <c r="S18" s="507"/>
      <c r="T18" s="508"/>
      <c r="X18" s="267"/>
      <c r="Y18" s="267"/>
      <c r="Z18" s="267"/>
      <c r="AA18" s="267"/>
      <c r="AB18" s="267"/>
      <c r="AC18" s="267"/>
      <c r="AD18" s="267"/>
      <c r="AE18" s="267"/>
      <c r="AF18" s="267"/>
      <c r="AG18" s="267"/>
      <c r="AH18" s="267"/>
      <c r="AI18" s="267"/>
      <c r="AJ18" s="267"/>
      <c r="AK18" s="267"/>
      <c r="AL18" s="267"/>
      <c r="AM18" s="267"/>
      <c r="AN18" s="267"/>
      <c r="AO18" s="267"/>
      <c r="AP18" s="267"/>
      <c r="AQ18" s="267"/>
      <c r="AR18" s="267"/>
      <c r="AS18" s="267"/>
      <c r="AT18" s="267"/>
    </row>
    <row r="19" spans="1:46" x14ac:dyDescent="0.2">
      <c r="A19" s="573"/>
      <c r="B19" s="442"/>
      <c r="C19" s="484" t="s">
        <v>811</v>
      </c>
      <c r="D19" s="407" t="s">
        <v>812</v>
      </c>
      <c r="E19" s="407" t="s">
        <v>813</v>
      </c>
      <c r="F19" s="381" t="s">
        <v>814</v>
      </c>
      <c r="G19" s="407" t="s">
        <v>815</v>
      </c>
      <c r="H19" s="381" t="s">
        <v>816</v>
      </c>
      <c r="I19" s="381" t="s">
        <v>817</v>
      </c>
      <c r="J19" s="511" t="s">
        <v>755</v>
      </c>
      <c r="K19" s="381" t="s">
        <v>646</v>
      </c>
      <c r="L19" s="381" t="s">
        <v>818</v>
      </c>
      <c r="M19" s="3"/>
      <c r="N19" s="500"/>
      <c r="O19" s="506"/>
      <c r="P19" s="506"/>
      <c r="Q19" s="507"/>
      <c r="R19" s="507"/>
      <c r="S19" s="507"/>
      <c r="T19" s="508"/>
      <c r="X19" s="267"/>
      <c r="Y19" s="267"/>
      <c r="Z19" s="267"/>
      <c r="AA19" s="267"/>
      <c r="AB19" s="267"/>
      <c r="AC19" s="267"/>
      <c r="AD19" s="267"/>
      <c r="AE19" s="267"/>
      <c r="AF19" s="267"/>
      <c r="AG19" s="267"/>
      <c r="AH19" s="267"/>
      <c r="AI19" s="267"/>
      <c r="AJ19" s="267"/>
      <c r="AK19" s="267"/>
      <c r="AL19" s="267"/>
      <c r="AM19" s="267"/>
      <c r="AN19" s="267"/>
      <c r="AO19" s="267"/>
      <c r="AP19" s="267"/>
      <c r="AQ19" s="267"/>
      <c r="AR19" s="267"/>
      <c r="AS19" s="267"/>
      <c r="AT19" s="267"/>
    </row>
    <row r="20" spans="1:46" x14ac:dyDescent="0.2">
      <c r="A20" s="573"/>
      <c r="B20" s="442"/>
      <c r="C20" s="397"/>
      <c r="D20" s="405"/>
      <c r="E20" s="405"/>
      <c r="F20" s="397"/>
      <c r="G20" s="397"/>
      <c r="H20" s="397"/>
      <c r="I20" s="397"/>
      <c r="J20" s="511" t="s">
        <v>819</v>
      </c>
      <c r="K20" s="381" t="s">
        <v>823</v>
      </c>
      <c r="L20" s="381" t="s">
        <v>820</v>
      </c>
      <c r="M20" s="512"/>
      <c r="N20" s="500"/>
      <c r="P20" s="506"/>
      <c r="Q20" s="507"/>
      <c r="R20" s="507"/>
      <c r="S20" s="507"/>
      <c r="T20" s="508"/>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row>
    <row r="21" spans="1:46" x14ac:dyDescent="0.2">
      <c r="A21" s="573"/>
      <c r="B21" s="279" t="s">
        <v>772</v>
      </c>
      <c r="C21" s="465">
        <v>470306937.30000001</v>
      </c>
      <c r="D21" s="465">
        <v>18698098.899999999</v>
      </c>
      <c r="E21" s="465"/>
      <c r="F21" s="489">
        <f>C21+D21+E21</f>
        <v>489005036.19999999</v>
      </c>
      <c r="G21" s="465">
        <v>370426183.10000002</v>
      </c>
      <c r="H21" s="465">
        <v>0</v>
      </c>
      <c r="I21" s="489">
        <f>G21+H21</f>
        <v>370426183.10000002</v>
      </c>
      <c r="J21" s="489">
        <f t="shared" ref="J21:J26" si="2">F21+I21</f>
        <v>859431219.29999995</v>
      </c>
      <c r="K21" s="464">
        <f>J21+J6</f>
        <v>5425167109.3000002</v>
      </c>
      <c r="L21" s="489">
        <f t="shared" ref="L21:L31" si="3">K6</f>
        <v>477352298</v>
      </c>
      <c r="M21" s="466">
        <f>K21+L21</f>
        <v>5902519407.3000002</v>
      </c>
      <c r="N21" s="500"/>
      <c r="O21" s="513"/>
      <c r="P21" s="506"/>
      <c r="Q21" s="507"/>
      <c r="R21" s="507"/>
      <c r="S21" s="507"/>
      <c r="T21" s="508"/>
      <c r="X21" s="267"/>
      <c r="Y21" s="267"/>
      <c r="Z21" s="267"/>
      <c r="AA21" s="267"/>
      <c r="AB21" s="267"/>
      <c r="AC21" s="267"/>
      <c r="AD21" s="267"/>
      <c r="AE21" s="267"/>
      <c r="AF21" s="267"/>
      <c r="AG21" s="267"/>
      <c r="AH21" s="267"/>
      <c r="AI21" s="267"/>
      <c r="AJ21" s="267"/>
      <c r="AK21" s="267"/>
      <c r="AL21" s="267"/>
      <c r="AM21" s="267"/>
      <c r="AN21" s="267"/>
      <c r="AO21" s="267"/>
      <c r="AP21" s="267"/>
      <c r="AQ21" s="267"/>
      <c r="AR21" s="267"/>
      <c r="AS21" s="267"/>
      <c r="AT21" s="267"/>
    </row>
    <row r="22" spans="1:46" x14ac:dyDescent="0.2">
      <c r="A22" s="573"/>
      <c r="B22" s="279" t="s">
        <v>773</v>
      </c>
      <c r="C22" s="465">
        <v>524763848</v>
      </c>
      <c r="D22" s="465">
        <v>20538514</v>
      </c>
      <c r="E22" s="465"/>
      <c r="F22" s="490">
        <v>545302362</v>
      </c>
      <c r="G22" s="465">
        <v>392513143</v>
      </c>
      <c r="H22" s="465">
        <v>0</v>
      </c>
      <c r="I22" s="489">
        <f>G22+H22</f>
        <v>392513143</v>
      </c>
      <c r="J22" s="489">
        <f t="shared" si="2"/>
        <v>937815505</v>
      </c>
      <c r="K22" s="464">
        <f>J22+J7</f>
        <v>5929483505</v>
      </c>
      <c r="L22" s="489">
        <f t="shared" si="3"/>
        <v>570500000</v>
      </c>
      <c r="M22" s="466">
        <f>K22+L22</f>
        <v>6499983505</v>
      </c>
      <c r="N22" s="500"/>
      <c r="O22" s="513"/>
      <c r="P22" s="506"/>
      <c r="Q22" s="507"/>
      <c r="R22" s="507"/>
      <c r="S22" s="507"/>
      <c r="T22" s="508"/>
      <c r="X22" s="267"/>
      <c r="Y22" s="267"/>
      <c r="Z22" s="267"/>
      <c r="AA22" s="267"/>
      <c r="AB22" s="267"/>
      <c r="AC22" s="267"/>
      <c r="AD22" s="267"/>
      <c r="AE22" s="267"/>
      <c r="AF22" s="267"/>
      <c r="AG22" s="267"/>
      <c r="AH22" s="267"/>
      <c r="AI22" s="267"/>
      <c r="AJ22" s="267"/>
      <c r="AK22" s="267"/>
      <c r="AL22" s="267"/>
      <c r="AM22" s="267"/>
      <c r="AN22" s="267"/>
      <c r="AO22" s="267"/>
      <c r="AP22" s="267"/>
      <c r="AQ22" s="267"/>
      <c r="AR22" s="267"/>
      <c r="AS22" s="267"/>
      <c r="AT22" s="267"/>
    </row>
    <row r="23" spans="1:46" x14ac:dyDescent="0.2">
      <c r="A23" s="573"/>
      <c r="B23" s="279" t="s">
        <v>774</v>
      </c>
      <c r="C23" s="465">
        <v>572963103</v>
      </c>
      <c r="D23" s="465">
        <v>23742733</v>
      </c>
      <c r="E23" s="465"/>
      <c r="F23" s="465">
        <v>596705836</v>
      </c>
      <c r="G23" s="465">
        <v>443930641</v>
      </c>
      <c r="H23" s="465">
        <v>0</v>
      </c>
      <c r="I23" s="489">
        <v>443930641</v>
      </c>
      <c r="J23" s="489">
        <f t="shared" si="2"/>
        <v>1040636477</v>
      </c>
      <c r="K23" s="464">
        <f>J23+J8</f>
        <v>6336526634</v>
      </c>
      <c r="L23" s="489">
        <f t="shared" si="3"/>
        <v>668500000</v>
      </c>
      <c r="M23" s="466">
        <f>K23+L23</f>
        <v>7005026634</v>
      </c>
      <c r="N23" s="465"/>
      <c r="O23" s="513"/>
      <c r="P23" s="513"/>
      <c r="Q23" s="508"/>
      <c r="R23" s="508"/>
      <c r="S23" s="508"/>
      <c r="T23" s="508"/>
      <c r="X23" s="267"/>
      <c r="Y23" s="267"/>
      <c r="Z23" s="267"/>
      <c r="AA23" s="267"/>
      <c r="AB23" s="267"/>
      <c r="AC23" s="267"/>
      <c r="AD23" s="267"/>
      <c r="AE23" s="267"/>
      <c r="AF23" s="267"/>
      <c r="AG23" s="267"/>
      <c r="AH23" s="267"/>
      <c r="AI23" s="267"/>
      <c r="AJ23" s="267"/>
      <c r="AK23" s="267"/>
      <c r="AL23" s="267"/>
      <c r="AM23" s="267"/>
      <c r="AN23" s="267"/>
      <c r="AO23" s="267"/>
      <c r="AP23" s="267"/>
      <c r="AQ23" s="267"/>
      <c r="AR23" s="267"/>
      <c r="AS23" s="267"/>
      <c r="AT23" s="267"/>
    </row>
    <row r="24" spans="1:46" x14ac:dyDescent="0.2">
      <c r="A24" s="573"/>
      <c r="B24" s="279" t="s">
        <v>775</v>
      </c>
      <c r="C24" s="465">
        <v>606897345</v>
      </c>
      <c r="D24" s="465">
        <v>27199070</v>
      </c>
      <c r="E24" s="465"/>
      <c r="F24" s="490">
        <f>C24+D24+E24</f>
        <v>634096415</v>
      </c>
      <c r="G24" s="465">
        <v>489173277</v>
      </c>
      <c r="H24" s="465">
        <v>0</v>
      </c>
      <c r="I24" s="489">
        <f>G24</f>
        <v>489173277</v>
      </c>
      <c r="J24" s="489">
        <f t="shared" si="2"/>
        <v>1123269692</v>
      </c>
      <c r="K24" s="464">
        <f t="shared" ref="K24:K31" si="4">J9+J24</f>
        <v>6507594476</v>
      </c>
      <c r="L24" s="489">
        <f t="shared" si="3"/>
        <v>764000000</v>
      </c>
      <c r="M24" s="466">
        <f>K24+L24</f>
        <v>7271594476</v>
      </c>
      <c r="N24" s="465"/>
      <c r="O24" s="513"/>
      <c r="P24" s="514"/>
      <c r="Q24" s="508"/>
      <c r="R24" s="508"/>
      <c r="S24" s="508"/>
      <c r="T24" s="508"/>
      <c r="X24" s="267"/>
      <c r="Y24" s="267"/>
      <c r="Z24" s="267"/>
      <c r="AA24" s="267"/>
      <c r="AB24" s="267"/>
      <c r="AC24" s="267"/>
      <c r="AD24" s="267"/>
      <c r="AE24" s="267"/>
      <c r="AF24" s="267"/>
      <c r="AG24" s="267"/>
      <c r="AH24" s="267"/>
      <c r="AI24" s="267"/>
      <c r="AJ24" s="267"/>
      <c r="AK24" s="267"/>
      <c r="AL24" s="267"/>
      <c r="AM24" s="267"/>
      <c r="AN24" s="267"/>
      <c r="AO24" s="267"/>
      <c r="AP24" s="267"/>
      <c r="AQ24" s="267"/>
      <c r="AR24" s="267"/>
      <c r="AS24" s="267"/>
      <c r="AT24" s="267"/>
    </row>
    <row r="25" spans="1:46" x14ac:dyDescent="0.2">
      <c r="A25" s="573"/>
      <c r="B25" s="279" t="s">
        <v>776</v>
      </c>
      <c r="C25" s="465">
        <v>596483265.64999998</v>
      </c>
      <c r="D25" s="465">
        <v>22154622</v>
      </c>
      <c r="E25" s="465"/>
      <c r="F25" s="490">
        <f>C25+D25+E25</f>
        <v>618637887.64999998</v>
      </c>
      <c r="G25" s="465">
        <v>532682971.5</v>
      </c>
      <c r="H25" s="465">
        <v>0</v>
      </c>
      <c r="I25" s="489">
        <f>G25</f>
        <v>532682971.5</v>
      </c>
      <c r="J25" s="489">
        <f t="shared" si="2"/>
        <v>1151320859.1500001</v>
      </c>
      <c r="K25" s="464">
        <f t="shared" si="4"/>
        <v>6617078189</v>
      </c>
      <c r="L25" s="489">
        <f t="shared" si="3"/>
        <v>886500000</v>
      </c>
      <c r="M25" s="466">
        <f>K25+L25</f>
        <v>7503578189</v>
      </c>
      <c r="N25" s="465"/>
      <c r="O25" s="513"/>
      <c r="P25" s="514"/>
      <c r="Q25" s="508"/>
      <c r="R25" s="508"/>
      <c r="S25" s="508"/>
      <c r="T25" s="508"/>
      <c r="X25" s="267"/>
      <c r="Y25" s="267"/>
      <c r="Z25" s="267"/>
      <c r="AA25" s="267"/>
      <c r="AB25" s="267"/>
      <c r="AC25" s="267"/>
      <c r="AD25" s="267"/>
      <c r="AE25" s="267"/>
      <c r="AF25" s="267"/>
      <c r="AG25" s="267"/>
      <c r="AH25" s="267"/>
      <c r="AI25" s="267"/>
      <c r="AJ25" s="267"/>
      <c r="AK25" s="267"/>
      <c r="AL25" s="267"/>
      <c r="AM25" s="267"/>
      <c r="AN25" s="267"/>
      <c r="AO25" s="267"/>
      <c r="AP25" s="267"/>
      <c r="AQ25" s="267"/>
      <c r="AR25" s="267"/>
      <c r="AS25" s="267"/>
      <c r="AT25" s="267"/>
    </row>
    <row r="26" spans="1:46" x14ac:dyDescent="0.2">
      <c r="A26" s="573"/>
      <c r="B26" s="279" t="s">
        <v>777</v>
      </c>
      <c r="C26" s="465">
        <v>607183393.16999996</v>
      </c>
      <c r="D26" s="465">
        <v>22323023.699999999</v>
      </c>
      <c r="E26" s="465"/>
      <c r="F26" s="490">
        <v>629506416.87</v>
      </c>
      <c r="G26" s="465">
        <v>559962882.88</v>
      </c>
      <c r="H26" s="465">
        <v>0</v>
      </c>
      <c r="I26" s="489">
        <v>559962882.88</v>
      </c>
      <c r="J26" s="489">
        <f t="shared" si="2"/>
        <v>1189469299.75</v>
      </c>
      <c r="K26" s="464">
        <f t="shared" si="4"/>
        <v>7101640274.21</v>
      </c>
      <c r="L26" s="489">
        <f t="shared" si="3"/>
        <v>975500000</v>
      </c>
      <c r="M26" s="515">
        <f t="shared" ref="M26:M31" si="5">SUM(K26:L26)</f>
        <v>8077140274.21</v>
      </c>
      <c r="N26" s="465"/>
      <c r="O26" s="513"/>
      <c r="P26" s="514"/>
      <c r="Q26" s="508"/>
      <c r="R26" s="508"/>
      <c r="S26" s="508"/>
      <c r="T26" s="508"/>
      <c r="X26" s="267"/>
      <c r="Y26" s="267"/>
      <c r="Z26" s="267"/>
      <c r="AA26" s="267"/>
      <c r="AB26" s="267"/>
      <c r="AC26" s="267"/>
      <c r="AD26" s="267"/>
      <c r="AE26" s="267"/>
      <c r="AF26" s="267"/>
      <c r="AG26" s="267"/>
      <c r="AH26" s="267"/>
      <c r="AI26" s="267"/>
      <c r="AJ26" s="267"/>
      <c r="AK26" s="267"/>
      <c r="AL26" s="267"/>
      <c r="AM26" s="267"/>
      <c r="AN26" s="267"/>
      <c r="AO26" s="267"/>
      <c r="AP26" s="267"/>
      <c r="AQ26" s="267"/>
      <c r="AR26" s="267"/>
      <c r="AS26" s="267"/>
      <c r="AT26" s="267"/>
    </row>
    <row r="27" spans="1:46" x14ac:dyDescent="0.2">
      <c r="A27" s="573"/>
      <c r="B27" s="279" t="s">
        <v>827</v>
      </c>
      <c r="C27" s="465">
        <v>663449571.46000004</v>
      </c>
      <c r="D27" s="465">
        <v>27928828.600000001</v>
      </c>
      <c r="E27" s="465"/>
      <c r="F27" s="489">
        <f>C27+D27+E27</f>
        <v>691378400.06000006</v>
      </c>
      <c r="G27" s="465">
        <v>617378323</v>
      </c>
      <c r="H27" s="465">
        <v>0</v>
      </c>
      <c r="I27" s="490">
        <f>G27+H27</f>
        <v>617378323</v>
      </c>
      <c r="J27" s="489">
        <f>F27+I27</f>
        <v>1308756723.0599999</v>
      </c>
      <c r="K27" s="464">
        <f t="shared" si="4"/>
        <v>7872158263.0599995</v>
      </c>
      <c r="L27" s="489">
        <f t="shared" si="3"/>
        <v>1081400000</v>
      </c>
      <c r="M27" s="515">
        <f t="shared" si="5"/>
        <v>8953558263.0599995</v>
      </c>
      <c r="N27" s="465"/>
      <c r="O27" s="513"/>
      <c r="P27" s="514"/>
      <c r="Q27" s="508"/>
      <c r="R27" s="508"/>
      <c r="S27" s="508"/>
      <c r="T27" s="508"/>
      <c r="X27" s="267"/>
      <c r="Y27" s="267"/>
      <c r="Z27" s="267"/>
      <c r="AA27" s="267"/>
      <c r="AB27" s="267"/>
      <c r="AC27" s="267"/>
      <c r="AD27" s="267"/>
      <c r="AE27" s="267"/>
      <c r="AF27" s="267"/>
      <c r="AG27" s="267"/>
      <c r="AH27" s="267"/>
      <c r="AI27" s="267"/>
      <c r="AJ27" s="267"/>
      <c r="AK27" s="267"/>
      <c r="AL27" s="267"/>
      <c r="AM27" s="267"/>
      <c r="AN27" s="267"/>
      <c r="AO27" s="267"/>
      <c r="AP27" s="267"/>
      <c r="AQ27" s="267"/>
      <c r="AR27" s="267"/>
      <c r="AS27" s="267"/>
      <c r="AT27" s="267"/>
    </row>
    <row r="28" spans="1:46" x14ac:dyDescent="0.2">
      <c r="A28" s="573"/>
      <c r="B28" s="279" t="s">
        <v>828</v>
      </c>
      <c r="C28" s="465">
        <v>701961714.41999996</v>
      </c>
      <c r="D28" s="465">
        <v>25253391.399999999</v>
      </c>
      <c r="E28" s="465"/>
      <c r="F28" s="489">
        <f>C28+D28+E28</f>
        <v>727215105.81999993</v>
      </c>
      <c r="G28" s="465">
        <v>656949637.51999998</v>
      </c>
      <c r="H28" s="465">
        <v>0</v>
      </c>
      <c r="I28" s="490">
        <f>G28+H28</f>
        <v>656949637.51999998</v>
      </c>
      <c r="J28" s="489">
        <f>F28+I28</f>
        <v>1384164743.3399999</v>
      </c>
      <c r="K28" s="464">
        <f t="shared" si="4"/>
        <v>8403056898.2399998</v>
      </c>
      <c r="L28" s="489">
        <f t="shared" si="3"/>
        <v>1232400000</v>
      </c>
      <c r="M28" s="515">
        <f t="shared" si="5"/>
        <v>9635456898.2399998</v>
      </c>
      <c r="N28" s="465"/>
      <c r="O28" s="513"/>
      <c r="P28" s="514"/>
      <c r="Q28" s="508"/>
      <c r="R28" s="508"/>
      <c r="S28" s="508"/>
      <c r="T28" s="508"/>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267"/>
      <c r="AT28" s="267"/>
    </row>
    <row r="29" spans="1:46" x14ac:dyDescent="0.2">
      <c r="A29" s="573"/>
      <c r="B29" s="279" t="s">
        <v>780</v>
      </c>
      <c r="C29" s="465">
        <v>707968005.63</v>
      </c>
      <c r="D29" s="465">
        <v>26706261.800000001</v>
      </c>
      <c r="E29" s="465"/>
      <c r="F29" s="489">
        <f>C29+D29+E29</f>
        <v>734674267.42999995</v>
      </c>
      <c r="G29" s="465">
        <v>689108592.32000005</v>
      </c>
      <c r="H29" s="465">
        <v>0</v>
      </c>
      <c r="I29" s="490">
        <f>G29+H29</f>
        <v>689108592.32000005</v>
      </c>
      <c r="J29" s="489">
        <f>F29+I29</f>
        <v>1423782859.75</v>
      </c>
      <c r="K29" s="464">
        <f t="shared" si="4"/>
        <v>8746931663.0599995</v>
      </c>
      <c r="L29" s="489">
        <f t="shared" si="3"/>
        <v>1335500000</v>
      </c>
      <c r="M29" s="515">
        <f t="shared" si="5"/>
        <v>10082431663.059999</v>
      </c>
      <c r="N29" s="516"/>
      <c r="O29" s="513"/>
      <c r="P29" s="514"/>
      <c r="Q29" s="516"/>
      <c r="R29" s="508"/>
      <c r="S29" s="508"/>
      <c r="T29" s="508"/>
      <c r="X29" s="267"/>
      <c r="Y29" s="267"/>
      <c r="Z29" s="267"/>
      <c r="AA29" s="267"/>
      <c r="AB29" s="267"/>
      <c r="AC29" s="267"/>
      <c r="AD29" s="267"/>
      <c r="AE29" s="267"/>
      <c r="AF29" s="267"/>
      <c r="AG29" s="267"/>
      <c r="AH29" s="267"/>
      <c r="AI29" s="267"/>
      <c r="AJ29" s="267"/>
      <c r="AK29" s="267"/>
      <c r="AL29" s="267"/>
      <c r="AM29" s="267"/>
      <c r="AN29" s="267"/>
      <c r="AO29" s="267"/>
      <c r="AP29" s="267"/>
      <c r="AQ29" s="267"/>
      <c r="AR29" s="267"/>
      <c r="AS29" s="267"/>
      <c r="AT29" s="267"/>
    </row>
    <row r="30" spans="1:46" x14ac:dyDescent="0.2">
      <c r="A30" s="573"/>
      <c r="B30" s="279" t="s">
        <v>666</v>
      </c>
      <c r="C30" s="465">
        <v>735994338.55999994</v>
      </c>
      <c r="D30" s="465">
        <v>27003502</v>
      </c>
      <c r="E30" s="465"/>
      <c r="F30" s="489">
        <f>C30+D30+E30</f>
        <v>762997840.55999994</v>
      </c>
      <c r="G30" s="465">
        <v>742139779.20000005</v>
      </c>
      <c r="H30" s="465">
        <v>0</v>
      </c>
      <c r="I30" s="490">
        <f>G30+H30</f>
        <v>742139779.20000005</v>
      </c>
      <c r="J30" s="489">
        <f>F30+I30</f>
        <v>1505137619.76</v>
      </c>
      <c r="K30" s="464">
        <f t="shared" si="4"/>
        <v>9033341738.9300003</v>
      </c>
      <c r="L30" s="489">
        <f t="shared" si="3"/>
        <v>1473700000</v>
      </c>
      <c r="M30" s="515">
        <f t="shared" si="5"/>
        <v>10507041738.93</v>
      </c>
      <c r="N30" s="465"/>
      <c r="O30" s="513"/>
      <c r="P30" s="514"/>
      <c r="Q30" s="508"/>
      <c r="R30" s="508"/>
      <c r="S30" s="508"/>
      <c r="T30" s="508"/>
      <c r="X30" s="267"/>
      <c r="Y30" s="267"/>
      <c r="Z30" s="267"/>
      <c r="AA30" s="267"/>
      <c r="AB30" s="267"/>
      <c r="AC30" s="267"/>
      <c r="AD30" s="267"/>
      <c r="AE30" s="267"/>
      <c r="AF30" s="267"/>
      <c r="AG30" s="267"/>
      <c r="AH30" s="267"/>
      <c r="AI30" s="267"/>
      <c r="AJ30" s="267"/>
      <c r="AK30" s="267"/>
      <c r="AL30" s="267"/>
      <c r="AM30" s="267"/>
      <c r="AN30" s="267"/>
      <c r="AO30" s="267"/>
      <c r="AP30" s="267"/>
      <c r="AQ30" s="267"/>
      <c r="AR30" s="267"/>
      <c r="AS30" s="267"/>
      <c r="AT30" s="267"/>
    </row>
    <row r="31" spans="1:46" x14ac:dyDescent="0.2">
      <c r="A31" s="573"/>
      <c r="B31" s="279" t="s">
        <v>667</v>
      </c>
      <c r="C31" s="465">
        <v>689036554.03999996</v>
      </c>
      <c r="D31" s="465">
        <v>25352649</v>
      </c>
      <c r="E31" s="465"/>
      <c r="F31" s="489">
        <f>C31+D31+E31</f>
        <v>714389203.03999996</v>
      </c>
      <c r="G31" s="465">
        <v>781002893.29999995</v>
      </c>
      <c r="H31" s="465">
        <v>0</v>
      </c>
      <c r="I31" s="490">
        <f>G31+H31</f>
        <v>781002893.29999995</v>
      </c>
      <c r="J31" s="489">
        <f>F31+I31</f>
        <v>1495392096.3399999</v>
      </c>
      <c r="K31" s="464">
        <f t="shared" si="4"/>
        <v>8564883020.5699997</v>
      </c>
      <c r="L31" s="489">
        <f t="shared" si="3"/>
        <v>1812600000</v>
      </c>
      <c r="M31" s="515">
        <f t="shared" si="5"/>
        <v>10377483020.57</v>
      </c>
      <c r="N31" s="465"/>
      <c r="O31" s="513"/>
      <c r="P31" s="514"/>
      <c r="Q31" s="508"/>
      <c r="R31" s="508"/>
      <c r="S31" s="508"/>
      <c r="T31" s="508"/>
      <c r="X31" s="267"/>
      <c r="Y31" s="267"/>
      <c r="Z31" s="267"/>
      <c r="AA31" s="267"/>
      <c r="AB31" s="267"/>
      <c r="AC31" s="267"/>
      <c r="AD31" s="267"/>
      <c r="AE31" s="267"/>
      <c r="AF31" s="267"/>
      <c r="AG31" s="267"/>
      <c r="AH31" s="267"/>
      <c r="AI31" s="267"/>
      <c r="AJ31" s="267"/>
      <c r="AK31" s="267"/>
      <c r="AL31" s="267"/>
      <c r="AM31" s="267"/>
      <c r="AN31" s="267"/>
      <c r="AO31" s="267"/>
      <c r="AP31" s="267"/>
      <c r="AQ31" s="267"/>
      <c r="AR31" s="267"/>
      <c r="AS31" s="267"/>
      <c r="AT31" s="267"/>
    </row>
    <row r="32" spans="1:46" x14ac:dyDescent="0.2">
      <c r="A32" s="573"/>
      <c r="B32" s="279"/>
      <c r="C32" s="502"/>
      <c r="D32" s="502"/>
      <c r="E32" s="502"/>
      <c r="F32" s="490"/>
      <c r="G32" s="502"/>
      <c r="H32" s="465"/>
      <c r="I32" s="489"/>
      <c r="J32" s="501"/>
      <c r="K32" s="464"/>
      <c r="L32" s="489"/>
      <c r="M32" s="466"/>
      <c r="N32" s="465"/>
      <c r="O32" s="513"/>
      <c r="P32" s="513"/>
      <c r="Q32" s="508"/>
      <c r="R32" s="508"/>
      <c r="S32" s="508"/>
      <c r="T32" s="508"/>
      <c r="X32" s="267"/>
      <c r="Y32" s="267"/>
      <c r="Z32" s="267"/>
      <c r="AA32" s="267"/>
      <c r="AB32" s="267"/>
      <c r="AC32" s="267"/>
      <c r="AD32" s="267"/>
      <c r="AE32" s="267"/>
      <c r="AF32" s="267"/>
      <c r="AG32" s="267"/>
      <c r="AH32" s="267"/>
      <c r="AI32" s="267"/>
      <c r="AJ32" s="267"/>
      <c r="AK32" s="267"/>
      <c r="AL32" s="267"/>
      <c r="AM32" s="267"/>
      <c r="AN32" s="267"/>
      <c r="AO32" s="267"/>
      <c r="AP32" s="267"/>
      <c r="AQ32" s="267"/>
      <c r="AR32" s="267"/>
      <c r="AS32" s="267"/>
      <c r="AT32" s="267"/>
    </row>
    <row r="33" spans="1:46" x14ac:dyDescent="0.2">
      <c r="A33" s="573"/>
      <c r="B33" s="517" t="s">
        <v>829</v>
      </c>
      <c r="C33" s="2"/>
      <c r="D33" s="2"/>
      <c r="E33" s="2"/>
      <c r="F33" s="2"/>
      <c r="G33" s="2"/>
      <c r="H33" s="2"/>
      <c r="I33" s="2"/>
      <c r="J33" s="2"/>
      <c r="K33" s="2"/>
      <c r="L33" s="2"/>
      <c r="M33" s="3"/>
      <c r="N33" s="465"/>
      <c r="O33" s="513"/>
      <c r="P33" s="513"/>
      <c r="Q33" s="508"/>
      <c r="R33" s="508"/>
      <c r="S33" s="508"/>
      <c r="T33" s="508"/>
      <c r="X33" s="267"/>
      <c r="Y33" s="267"/>
      <c r="Z33" s="267"/>
      <c r="AA33" s="267"/>
      <c r="AB33" s="267"/>
      <c r="AC33" s="267"/>
      <c r="AD33" s="267"/>
      <c r="AE33" s="267"/>
      <c r="AF33" s="267"/>
      <c r="AG33" s="267"/>
      <c r="AH33" s="267"/>
      <c r="AI33" s="267"/>
      <c r="AJ33" s="267"/>
      <c r="AK33" s="267"/>
      <c r="AL33" s="267"/>
      <c r="AM33" s="267"/>
      <c r="AN33" s="267"/>
      <c r="AO33" s="267"/>
      <c r="AP33" s="267"/>
      <c r="AQ33" s="267"/>
      <c r="AR33" s="267"/>
      <c r="AS33" s="267"/>
      <c r="AT33" s="267"/>
    </row>
    <row r="34" spans="1:46" x14ac:dyDescent="0.2">
      <c r="A34" s="573"/>
      <c r="B34" s="1" t="s">
        <v>772</v>
      </c>
      <c r="C34" s="465">
        <v>9510606</v>
      </c>
      <c r="D34" s="2"/>
      <c r="E34" s="2"/>
      <c r="F34" s="2"/>
      <c r="G34" s="2"/>
      <c r="H34" s="2"/>
      <c r="I34" s="2"/>
      <c r="J34" s="2"/>
      <c r="K34" s="2"/>
      <c r="L34" s="2"/>
      <c r="M34" s="3"/>
      <c r="N34" s="465"/>
      <c r="O34" s="513"/>
      <c r="P34" s="513"/>
      <c r="Q34" s="508"/>
      <c r="R34" s="508"/>
      <c r="S34" s="508"/>
      <c r="T34" s="508"/>
      <c r="X34" s="267"/>
      <c r="Y34" s="267"/>
      <c r="Z34" s="267"/>
      <c r="AA34" s="267"/>
      <c r="AB34" s="267"/>
      <c r="AC34" s="267"/>
      <c r="AD34" s="267"/>
      <c r="AE34" s="267"/>
      <c r="AF34" s="267"/>
      <c r="AG34" s="267"/>
      <c r="AH34" s="267"/>
      <c r="AI34" s="267"/>
      <c r="AJ34" s="267"/>
      <c r="AK34" s="267"/>
      <c r="AL34" s="267"/>
      <c r="AM34" s="267"/>
      <c r="AN34" s="267"/>
      <c r="AO34" s="267"/>
      <c r="AP34" s="267"/>
      <c r="AQ34" s="267"/>
      <c r="AR34" s="267"/>
      <c r="AS34" s="267"/>
      <c r="AT34" s="267"/>
    </row>
    <row r="35" spans="1:46" x14ac:dyDescent="0.2">
      <c r="A35" s="573"/>
      <c r="B35" s="1" t="s">
        <v>773</v>
      </c>
      <c r="C35" s="452">
        <v>9408669</v>
      </c>
      <c r="D35" s="2"/>
      <c r="E35" s="2"/>
      <c r="F35" s="2"/>
      <c r="G35" s="2"/>
      <c r="H35" s="2"/>
      <c r="I35" s="2"/>
      <c r="J35" s="2"/>
      <c r="K35" s="2"/>
      <c r="L35" s="2"/>
      <c r="M35" s="3"/>
      <c r="N35" s="465"/>
      <c r="O35" s="513"/>
      <c r="P35" s="513"/>
      <c r="Q35" s="508"/>
      <c r="R35" s="508"/>
      <c r="S35" s="508"/>
      <c r="T35" s="508"/>
      <c r="X35" s="267"/>
      <c r="Y35" s="267"/>
      <c r="Z35" s="267"/>
      <c r="AA35" s="267"/>
      <c r="AB35" s="267"/>
      <c r="AC35" s="267"/>
      <c r="AD35" s="267"/>
      <c r="AE35" s="267"/>
      <c r="AF35" s="267"/>
      <c r="AG35" s="267"/>
      <c r="AH35" s="267"/>
      <c r="AI35" s="267"/>
      <c r="AJ35" s="267"/>
      <c r="AK35" s="267"/>
      <c r="AL35" s="267"/>
      <c r="AM35" s="267"/>
      <c r="AN35" s="267"/>
      <c r="AO35" s="267"/>
      <c r="AP35" s="267"/>
      <c r="AQ35" s="267"/>
      <c r="AR35" s="267"/>
      <c r="AS35" s="267"/>
      <c r="AT35" s="267"/>
    </row>
    <row r="36" spans="1:46" x14ac:dyDescent="0.2">
      <c r="A36" s="573"/>
      <c r="B36" s="1" t="s">
        <v>774</v>
      </c>
      <c r="C36" s="452">
        <v>9365803</v>
      </c>
      <c r="D36" s="2"/>
      <c r="E36" s="2"/>
      <c r="F36" s="2"/>
      <c r="G36" s="2"/>
      <c r="H36" s="2"/>
      <c r="I36" s="2"/>
      <c r="J36" s="2"/>
      <c r="K36" s="2"/>
      <c r="L36" s="2"/>
      <c r="M36" s="3"/>
      <c r="N36" s="465"/>
      <c r="O36" s="513"/>
      <c r="P36" s="513"/>
      <c r="Q36" s="508"/>
      <c r="R36" s="508"/>
      <c r="S36" s="508"/>
      <c r="T36" s="508"/>
      <c r="X36" s="267"/>
      <c r="Y36" s="267"/>
      <c r="Z36" s="267"/>
      <c r="AA36" s="267"/>
      <c r="AB36" s="267"/>
      <c r="AC36" s="267"/>
      <c r="AD36" s="267"/>
      <c r="AE36" s="267"/>
      <c r="AF36" s="267"/>
      <c r="AG36" s="267"/>
      <c r="AH36" s="267"/>
      <c r="AI36" s="267"/>
      <c r="AJ36" s="267"/>
      <c r="AK36" s="267"/>
      <c r="AL36" s="267"/>
      <c r="AM36" s="267"/>
      <c r="AN36" s="267"/>
      <c r="AO36" s="267"/>
      <c r="AP36" s="267"/>
      <c r="AQ36" s="267"/>
      <c r="AR36" s="267"/>
      <c r="AS36" s="267"/>
      <c r="AT36" s="267"/>
    </row>
    <row r="37" spans="1:46" x14ac:dyDescent="0.2">
      <c r="A37" s="573"/>
      <c r="B37" s="279" t="s">
        <v>775</v>
      </c>
      <c r="C37" s="452">
        <v>10063803</v>
      </c>
      <c r="D37" s="2"/>
      <c r="E37" s="2"/>
      <c r="F37" s="2"/>
      <c r="G37" s="401" t="s">
        <v>825</v>
      </c>
      <c r="H37" s="2"/>
      <c r="I37" s="2"/>
      <c r="J37" s="2"/>
      <c r="K37" s="395"/>
      <c r="L37" s="395"/>
      <c r="M37" s="3"/>
      <c r="N37" s="465"/>
      <c r="O37" s="513"/>
      <c r="P37" s="513"/>
      <c r="Q37" s="508"/>
      <c r="R37" s="508"/>
      <c r="S37" s="508"/>
      <c r="T37" s="508"/>
      <c r="X37" s="267"/>
      <c r="Y37" s="267"/>
      <c r="Z37" s="267"/>
      <c r="AA37" s="267"/>
      <c r="AB37" s="267"/>
      <c r="AC37" s="267"/>
      <c r="AD37" s="267"/>
      <c r="AE37" s="267"/>
      <c r="AF37" s="267"/>
      <c r="AG37" s="267"/>
      <c r="AH37" s="267"/>
      <c r="AI37" s="267"/>
      <c r="AJ37" s="267"/>
      <c r="AK37" s="267"/>
      <c r="AL37" s="267"/>
      <c r="AM37" s="267"/>
      <c r="AN37" s="267"/>
      <c r="AO37" s="267"/>
      <c r="AP37" s="267"/>
      <c r="AQ37" s="267"/>
      <c r="AR37" s="267"/>
      <c r="AS37" s="267"/>
      <c r="AT37" s="267"/>
    </row>
    <row r="38" spans="1:46" x14ac:dyDescent="0.2">
      <c r="A38" s="573"/>
      <c r="B38" s="1" t="s">
        <v>776</v>
      </c>
      <c r="C38" s="452">
        <v>10698205.41</v>
      </c>
      <c r="D38" s="2"/>
      <c r="E38" s="2"/>
      <c r="F38" s="2"/>
      <c r="G38" s="2" t="s">
        <v>826</v>
      </c>
      <c r="H38" s="2"/>
      <c r="I38" s="2"/>
      <c r="J38" s="2"/>
      <c r="K38" s="2"/>
      <c r="L38" s="2"/>
      <c r="M38" s="3"/>
      <c r="N38" s="465"/>
      <c r="O38" s="513"/>
      <c r="P38" s="513"/>
      <c r="Q38" s="508"/>
      <c r="R38" s="508"/>
      <c r="S38" s="508"/>
      <c r="T38" s="508"/>
      <c r="X38" s="267"/>
      <c r="Y38" s="267"/>
      <c r="Z38" s="267"/>
      <c r="AA38" s="267"/>
      <c r="AB38" s="267"/>
      <c r="AC38" s="267"/>
      <c r="AD38" s="267"/>
      <c r="AE38" s="267"/>
      <c r="AF38" s="267"/>
      <c r="AG38" s="267"/>
      <c r="AH38" s="267"/>
      <c r="AI38" s="267"/>
      <c r="AJ38" s="267"/>
      <c r="AK38" s="267"/>
      <c r="AL38" s="267"/>
      <c r="AM38" s="267"/>
      <c r="AN38" s="267"/>
      <c r="AO38" s="267"/>
      <c r="AP38" s="267"/>
      <c r="AQ38" s="267"/>
      <c r="AR38" s="267"/>
      <c r="AS38" s="267"/>
      <c r="AT38" s="267"/>
    </row>
    <row r="39" spans="1:46" x14ac:dyDescent="0.2">
      <c r="A39" s="573"/>
      <c r="B39" s="1" t="s">
        <v>777</v>
      </c>
      <c r="C39" s="452">
        <v>13468779.4</v>
      </c>
      <c r="D39" s="2"/>
      <c r="E39" s="2"/>
      <c r="F39" s="2"/>
      <c r="G39" s="2"/>
      <c r="H39" s="2"/>
      <c r="I39" s="2"/>
      <c r="J39" s="2"/>
      <c r="K39" s="2"/>
      <c r="L39" s="2"/>
      <c r="M39" s="3"/>
      <c r="N39" s="465"/>
      <c r="O39" s="513"/>
      <c r="P39" s="513"/>
      <c r="Q39" s="508"/>
      <c r="R39" s="508"/>
      <c r="S39" s="508"/>
      <c r="T39" s="508"/>
      <c r="X39" s="267"/>
      <c r="Y39" s="267"/>
      <c r="Z39" s="267"/>
      <c r="AA39" s="267"/>
      <c r="AB39" s="267"/>
      <c r="AC39" s="267"/>
      <c r="AD39" s="267"/>
      <c r="AE39" s="267"/>
      <c r="AF39" s="267"/>
      <c r="AG39" s="267"/>
      <c r="AH39" s="267"/>
      <c r="AI39" s="267"/>
      <c r="AJ39" s="267"/>
      <c r="AK39" s="267"/>
      <c r="AL39" s="267"/>
      <c r="AM39" s="267"/>
      <c r="AN39" s="267"/>
      <c r="AO39" s="267"/>
      <c r="AP39" s="267"/>
      <c r="AQ39" s="267"/>
      <c r="AR39" s="267"/>
      <c r="AS39" s="267"/>
      <c r="AT39" s="267"/>
    </row>
    <row r="40" spans="1:46" x14ac:dyDescent="0.2">
      <c r="A40" s="573"/>
      <c r="B40" s="1" t="s">
        <v>827</v>
      </c>
      <c r="C40" s="452">
        <v>14533301.92</v>
      </c>
      <c r="D40" s="2"/>
      <c r="E40" s="2"/>
      <c r="F40" s="2"/>
      <c r="G40" s="2"/>
      <c r="H40" s="2"/>
      <c r="I40" s="2"/>
      <c r="J40" s="2"/>
      <c r="K40" s="2"/>
      <c r="L40" s="2"/>
      <c r="M40" s="3"/>
      <c r="N40" s="465"/>
      <c r="O40" s="513"/>
      <c r="P40" s="513"/>
      <c r="Q40" s="508"/>
      <c r="R40" s="508"/>
      <c r="S40" s="508"/>
      <c r="T40" s="508"/>
      <c r="X40" s="267"/>
      <c r="Y40" s="267"/>
      <c r="Z40" s="267"/>
      <c r="AA40" s="267"/>
      <c r="AB40" s="267"/>
      <c r="AC40" s="267"/>
      <c r="AD40" s="267"/>
      <c r="AE40" s="267"/>
      <c r="AF40" s="267"/>
      <c r="AG40" s="267"/>
      <c r="AH40" s="267"/>
      <c r="AI40" s="267"/>
      <c r="AJ40" s="267"/>
      <c r="AK40" s="267"/>
      <c r="AL40" s="267"/>
      <c r="AM40" s="267"/>
      <c r="AN40" s="267"/>
      <c r="AO40" s="267"/>
      <c r="AP40" s="267"/>
      <c r="AQ40" s="267"/>
      <c r="AR40" s="267"/>
      <c r="AS40" s="267"/>
      <c r="AT40" s="267"/>
    </row>
    <row r="41" spans="1:46" x14ac:dyDescent="0.2">
      <c r="A41" s="573"/>
      <c r="B41" s="1" t="s">
        <v>828</v>
      </c>
      <c r="C41" s="452">
        <v>13571776.109999999</v>
      </c>
      <c r="D41" s="2"/>
      <c r="E41" s="2"/>
      <c r="F41" s="2"/>
      <c r="G41" s="2"/>
      <c r="H41" s="2"/>
      <c r="I41" s="2"/>
      <c r="J41" s="2"/>
      <c r="K41" s="2"/>
      <c r="L41" s="2"/>
      <c r="M41" s="3"/>
      <c r="N41" s="465"/>
      <c r="O41" s="513"/>
      <c r="P41" s="513"/>
      <c r="Q41" s="508"/>
      <c r="R41" s="508"/>
      <c r="S41" s="508"/>
      <c r="T41" s="508"/>
      <c r="X41" s="267"/>
      <c r="Y41" s="267"/>
      <c r="Z41" s="267"/>
      <c r="AA41" s="267"/>
      <c r="AB41" s="267"/>
      <c r="AC41" s="267"/>
      <c r="AD41" s="267"/>
      <c r="AE41" s="267"/>
      <c r="AF41" s="267"/>
      <c r="AG41" s="267"/>
      <c r="AH41" s="267"/>
      <c r="AI41" s="267"/>
      <c r="AJ41" s="267"/>
      <c r="AK41" s="267"/>
      <c r="AL41" s="267"/>
      <c r="AM41" s="267"/>
      <c r="AN41" s="267"/>
      <c r="AO41" s="267"/>
      <c r="AP41" s="267"/>
      <c r="AQ41" s="267"/>
      <c r="AR41" s="267"/>
      <c r="AS41" s="267"/>
      <c r="AT41" s="267"/>
    </row>
    <row r="42" spans="1:46" x14ac:dyDescent="0.2">
      <c r="A42" s="573"/>
      <c r="B42" s="1" t="s">
        <v>780</v>
      </c>
      <c r="C42" s="452">
        <v>14228520</v>
      </c>
      <c r="D42" s="2"/>
      <c r="E42" s="2"/>
      <c r="F42" s="2"/>
      <c r="G42" s="2"/>
      <c r="H42" s="2"/>
      <c r="I42" s="2"/>
      <c r="J42" s="2"/>
      <c r="K42" s="2"/>
      <c r="L42" s="2"/>
      <c r="M42" s="3"/>
      <c r="N42" s="465"/>
      <c r="O42" s="513"/>
      <c r="P42" s="513"/>
      <c r="Q42" s="508"/>
      <c r="R42" s="508"/>
      <c r="S42" s="508"/>
      <c r="T42" s="508"/>
      <c r="X42" s="267"/>
      <c r="Y42" s="267"/>
      <c r="Z42" s="267"/>
      <c r="AA42" s="267"/>
      <c r="AB42" s="267"/>
      <c r="AC42" s="267"/>
      <c r="AD42" s="267"/>
      <c r="AE42" s="267"/>
      <c r="AF42" s="267"/>
      <c r="AG42" s="267"/>
      <c r="AH42" s="267"/>
      <c r="AI42" s="267"/>
      <c r="AJ42" s="267"/>
      <c r="AK42" s="267"/>
      <c r="AL42" s="267"/>
      <c r="AM42" s="267"/>
      <c r="AN42" s="267"/>
      <c r="AO42" s="267"/>
      <c r="AP42" s="267"/>
      <c r="AQ42" s="267"/>
      <c r="AR42" s="267"/>
      <c r="AS42" s="267"/>
      <c r="AT42" s="267"/>
    </row>
    <row r="43" spans="1:46" x14ac:dyDescent="0.2">
      <c r="A43" s="573"/>
      <c r="B43" s="1" t="s">
        <v>666</v>
      </c>
      <c r="C43" s="452">
        <v>12974505.91</v>
      </c>
      <c r="D43" s="2"/>
      <c r="E43" s="2"/>
      <c r="F43" s="2"/>
      <c r="G43" s="2"/>
      <c r="H43" s="2"/>
      <c r="I43" s="2"/>
      <c r="J43" s="2"/>
      <c r="K43" s="2"/>
      <c r="L43" s="2"/>
      <c r="M43" s="3"/>
      <c r="N43" s="465"/>
      <c r="O43" s="513"/>
      <c r="P43" s="513"/>
      <c r="Q43" s="508"/>
      <c r="R43" s="508"/>
      <c r="S43" s="508"/>
      <c r="T43" s="508"/>
      <c r="X43" s="267"/>
      <c r="Y43" s="267"/>
      <c r="Z43" s="267"/>
      <c r="AA43" s="267"/>
      <c r="AB43" s="267"/>
      <c r="AC43" s="267"/>
      <c r="AD43" s="267"/>
      <c r="AE43" s="267"/>
      <c r="AF43" s="267"/>
      <c r="AG43" s="267"/>
      <c r="AH43" s="267"/>
      <c r="AI43" s="267"/>
      <c r="AJ43" s="267"/>
      <c r="AK43" s="267"/>
      <c r="AL43" s="267"/>
      <c r="AM43" s="267"/>
      <c r="AN43" s="267"/>
      <c r="AO43" s="267"/>
      <c r="AP43" s="267"/>
      <c r="AQ43" s="267"/>
      <c r="AR43" s="267"/>
      <c r="AS43" s="267"/>
      <c r="AT43" s="267"/>
    </row>
    <row r="44" spans="1:46" x14ac:dyDescent="0.2">
      <c r="A44" s="573"/>
      <c r="B44" s="174" t="s">
        <v>667</v>
      </c>
      <c r="C44" s="437">
        <v>14755084.67</v>
      </c>
      <c r="D44" s="180"/>
      <c r="E44" s="180"/>
      <c r="F44" s="180"/>
      <c r="G44" s="180"/>
      <c r="H44" s="180"/>
      <c r="I44" s="180"/>
      <c r="J44" s="180"/>
      <c r="K44" s="180"/>
      <c r="L44" s="180"/>
      <c r="M44" s="409"/>
      <c r="N44" s="465"/>
      <c r="O44" s="513"/>
      <c r="P44" s="513"/>
      <c r="Q44" s="508"/>
      <c r="R44" s="508"/>
      <c r="S44" s="508"/>
      <c r="T44" s="508"/>
      <c r="X44" s="267"/>
      <c r="Y44" s="267"/>
      <c r="Z44" s="267"/>
      <c r="AA44" s="267"/>
      <c r="AB44" s="267"/>
      <c r="AC44" s="267"/>
      <c r="AD44" s="267"/>
      <c r="AE44" s="267"/>
      <c r="AF44" s="267"/>
      <c r="AG44" s="267"/>
      <c r="AH44" s="267"/>
      <c r="AI44" s="267"/>
      <c r="AJ44" s="267"/>
      <c r="AK44" s="267"/>
      <c r="AL44" s="267"/>
      <c r="AM44" s="267"/>
      <c r="AN44" s="267"/>
      <c r="AO44" s="267"/>
      <c r="AP44" s="267"/>
      <c r="AQ44" s="267"/>
      <c r="AR44" s="267"/>
      <c r="AS44" s="267"/>
      <c r="AT44" s="267"/>
    </row>
    <row r="45" spans="1:46" ht="12.75" customHeight="1" x14ac:dyDescent="0.2">
      <c r="A45" s="573"/>
      <c r="B45" s="397"/>
      <c r="C45" s="452"/>
      <c r="D45" s="2"/>
      <c r="E45" s="2"/>
      <c r="F45" s="2"/>
      <c r="G45" s="2"/>
      <c r="L45" s="2"/>
      <c r="M45" s="2"/>
      <c r="N45" s="465"/>
      <c r="O45" s="513"/>
      <c r="P45" s="513"/>
      <c r="Q45" s="508"/>
      <c r="R45" s="508"/>
      <c r="S45" s="508"/>
      <c r="T45" s="508"/>
      <c r="X45" s="267"/>
      <c r="Y45" s="267"/>
      <c r="Z45" s="267"/>
      <c r="AA45" s="267"/>
      <c r="AB45" s="267"/>
      <c r="AC45" s="267"/>
      <c r="AD45" s="267"/>
      <c r="AE45" s="267"/>
      <c r="AF45" s="267"/>
      <c r="AG45" s="267"/>
      <c r="AH45" s="267"/>
      <c r="AI45" s="267"/>
      <c r="AJ45" s="267"/>
      <c r="AK45" s="267"/>
      <c r="AL45" s="267"/>
      <c r="AM45" s="267"/>
      <c r="AN45" s="267"/>
      <c r="AO45" s="267"/>
      <c r="AP45" s="267"/>
      <c r="AQ45" s="267"/>
      <c r="AR45" s="267"/>
      <c r="AS45" s="267"/>
      <c r="AT45" s="267"/>
    </row>
    <row r="46" spans="1:46" x14ac:dyDescent="0.2">
      <c r="A46" s="573"/>
      <c r="B46" s="397" t="s">
        <v>784</v>
      </c>
      <c r="C46" s="452"/>
      <c r="D46" s="2"/>
      <c r="E46" s="2"/>
      <c r="F46" s="2"/>
      <c r="G46" s="2"/>
      <c r="L46" s="2"/>
      <c r="M46" s="2"/>
      <c r="N46" s="465"/>
      <c r="O46" s="513"/>
      <c r="P46" s="513"/>
      <c r="Q46" s="508"/>
      <c r="R46" s="508"/>
      <c r="S46" s="508"/>
      <c r="T46" s="508"/>
      <c r="X46" s="267"/>
      <c r="Y46" s="267"/>
      <c r="Z46" s="267"/>
      <c r="AA46" s="267"/>
      <c r="AB46" s="267"/>
      <c r="AC46" s="267"/>
      <c r="AD46" s="267"/>
      <c r="AE46" s="267"/>
      <c r="AF46" s="267"/>
      <c r="AG46" s="267"/>
      <c r="AH46" s="267"/>
      <c r="AI46" s="267"/>
      <c r="AJ46" s="267"/>
      <c r="AK46" s="267"/>
      <c r="AL46" s="267"/>
      <c r="AM46" s="267"/>
      <c r="AN46" s="267"/>
      <c r="AO46" s="267"/>
      <c r="AP46" s="267"/>
      <c r="AQ46" s="267"/>
      <c r="AR46" s="267"/>
      <c r="AS46" s="267"/>
      <c r="AT46" s="267"/>
    </row>
    <row r="47" spans="1:46" x14ac:dyDescent="0.2">
      <c r="A47" s="573"/>
      <c r="B47" s="397" t="s">
        <v>830</v>
      </c>
      <c r="C47" s="452"/>
      <c r="D47" s="2"/>
      <c r="E47" s="2"/>
      <c r="F47" s="2"/>
      <c r="L47" s="2"/>
      <c r="M47" s="2"/>
      <c r="N47" s="465"/>
      <c r="O47" s="513"/>
      <c r="P47" s="513"/>
      <c r="Q47" s="508"/>
      <c r="R47" s="508"/>
      <c r="S47" s="508"/>
      <c r="T47" s="508"/>
      <c r="X47" s="267"/>
      <c r="Y47" s="267"/>
      <c r="Z47" s="267"/>
      <c r="AA47" s="267"/>
      <c r="AB47" s="267"/>
      <c r="AC47" s="267"/>
      <c r="AD47" s="267"/>
      <c r="AE47" s="267"/>
      <c r="AF47" s="267"/>
      <c r="AG47" s="267"/>
      <c r="AH47" s="267"/>
      <c r="AI47" s="267"/>
      <c r="AJ47" s="267"/>
      <c r="AK47" s="267"/>
      <c r="AL47" s="267"/>
      <c r="AM47" s="267"/>
      <c r="AN47" s="267"/>
      <c r="AO47" s="267"/>
      <c r="AP47" s="267"/>
      <c r="AQ47" s="267"/>
      <c r="AR47" s="267"/>
      <c r="AS47" s="267"/>
      <c r="AT47" s="267"/>
    </row>
    <row r="48" spans="1:46" x14ac:dyDescent="0.2">
      <c r="A48" s="573"/>
      <c r="B48" s="4" t="s">
        <v>831</v>
      </c>
      <c r="C48" s="452"/>
      <c r="D48" s="2"/>
      <c r="E48" s="2"/>
      <c r="F48" s="2"/>
      <c r="G48" s="2" t="s">
        <v>832</v>
      </c>
      <c r="L48" s="2"/>
      <c r="M48" s="2"/>
      <c r="N48" s="465"/>
      <c r="O48" s="513"/>
      <c r="P48" s="513"/>
      <c r="Q48" s="508"/>
      <c r="R48" s="508"/>
      <c r="S48" s="508"/>
      <c r="T48" s="508"/>
      <c r="X48" s="267"/>
      <c r="Y48" s="267"/>
      <c r="Z48" s="267"/>
      <c r="AA48" s="267"/>
      <c r="AB48" s="267"/>
      <c r="AC48" s="267"/>
      <c r="AD48" s="267"/>
      <c r="AE48" s="267"/>
      <c r="AF48" s="267"/>
      <c r="AG48" s="267"/>
      <c r="AH48" s="267"/>
      <c r="AI48" s="267"/>
      <c r="AJ48" s="267"/>
      <c r="AK48" s="267"/>
      <c r="AL48" s="267"/>
      <c r="AM48" s="267"/>
      <c r="AN48" s="267"/>
      <c r="AO48" s="267"/>
      <c r="AP48" s="267"/>
      <c r="AQ48" s="267"/>
      <c r="AR48" s="267"/>
      <c r="AS48" s="267"/>
      <c r="AT48" s="267"/>
    </row>
    <row r="49" spans="1:54" x14ac:dyDescent="0.2">
      <c r="A49" s="573"/>
      <c r="B49" s="4" t="s">
        <v>833</v>
      </c>
      <c r="C49" s="380"/>
      <c r="G49" s="2" t="s">
        <v>834</v>
      </c>
      <c r="N49" s="465"/>
      <c r="O49" s="513"/>
      <c r="P49" s="513"/>
      <c r="Q49" s="508"/>
      <c r="R49" s="508"/>
      <c r="S49" s="508"/>
      <c r="T49" s="508"/>
      <c r="X49" s="267"/>
      <c r="Y49" s="267"/>
      <c r="Z49" s="267"/>
      <c r="AA49" s="267"/>
      <c r="AB49" s="267"/>
      <c r="AC49" s="267"/>
      <c r="AD49" s="267"/>
      <c r="AE49" s="267"/>
      <c r="AF49" s="267"/>
      <c r="AG49" s="267"/>
      <c r="AH49" s="267"/>
      <c r="AI49" s="267"/>
      <c r="AJ49" s="267"/>
      <c r="AK49" s="267"/>
      <c r="AL49" s="267"/>
      <c r="AM49" s="267"/>
      <c r="AN49" s="267"/>
      <c r="AO49" s="267"/>
      <c r="AP49" s="267"/>
      <c r="AQ49" s="267"/>
      <c r="AR49" s="267"/>
      <c r="AS49" s="267"/>
      <c r="AT49" s="267"/>
    </row>
    <row r="50" spans="1:54" x14ac:dyDescent="0.2">
      <c r="A50" s="573"/>
      <c r="B50" s="518" t="s">
        <v>102</v>
      </c>
      <c r="C50" s="380"/>
      <c r="G50" s="2" t="s">
        <v>835</v>
      </c>
      <c r="N50" s="493"/>
      <c r="O50" s="508"/>
      <c r="P50" s="508"/>
      <c r="Q50" s="508"/>
      <c r="R50" s="508"/>
      <c r="S50" s="508"/>
      <c r="T50" s="508"/>
      <c r="X50" s="267"/>
      <c r="Y50" s="267"/>
      <c r="Z50" s="267"/>
      <c r="AA50" s="267"/>
      <c r="AB50" s="267"/>
      <c r="AC50" s="267"/>
      <c r="AD50" s="267"/>
      <c r="AE50" s="267"/>
      <c r="AF50" s="267"/>
      <c r="AG50" s="267"/>
      <c r="AH50" s="267"/>
      <c r="AI50" s="267"/>
      <c r="AJ50" s="267"/>
      <c r="AK50" s="267"/>
      <c r="AL50" s="267"/>
      <c r="AM50" s="267"/>
      <c r="AN50" s="267"/>
      <c r="AO50" s="267"/>
      <c r="AP50" s="267"/>
      <c r="AQ50" s="267"/>
      <c r="AR50" s="267"/>
      <c r="AS50" s="267"/>
      <c r="AT50" s="267"/>
    </row>
    <row r="51" spans="1:54" x14ac:dyDescent="0.2">
      <c r="A51" s="396"/>
      <c r="N51" s="2"/>
      <c r="X51" s="267"/>
      <c r="Y51" s="267"/>
      <c r="Z51" s="267"/>
      <c r="AA51" s="267"/>
      <c r="AB51" s="267"/>
      <c r="AC51" s="267"/>
      <c r="AD51" s="267"/>
      <c r="AE51" s="267"/>
      <c r="AF51" s="267"/>
      <c r="AG51" s="267"/>
      <c r="AH51" s="267"/>
      <c r="AI51" s="267"/>
      <c r="AJ51" s="267"/>
      <c r="AK51" s="267"/>
      <c r="AL51" s="267"/>
      <c r="AM51" s="267"/>
      <c r="AN51" s="267"/>
      <c r="AO51" s="267"/>
      <c r="AP51" s="267"/>
      <c r="AQ51" s="267"/>
      <c r="AR51" s="267"/>
      <c r="AS51" s="267"/>
      <c r="AT51" s="267"/>
    </row>
    <row r="52" spans="1:54" x14ac:dyDescent="0.2">
      <c r="A52" s="396"/>
      <c r="N52" s="2"/>
      <c r="X52" s="267"/>
      <c r="Y52" s="267"/>
      <c r="Z52" s="267"/>
      <c r="AA52" s="267"/>
      <c r="AB52" s="267"/>
      <c r="AC52" s="267"/>
      <c r="AD52" s="267"/>
      <c r="AE52" s="267"/>
      <c r="AF52" s="267"/>
      <c r="AG52" s="267"/>
      <c r="AH52" s="267"/>
      <c r="AI52" s="267"/>
      <c r="AJ52" s="267"/>
      <c r="AK52" s="267"/>
      <c r="AL52" s="267"/>
      <c r="AM52" s="267"/>
      <c r="AN52" s="267"/>
      <c r="AO52" s="267"/>
      <c r="AP52" s="267"/>
      <c r="AQ52" s="267"/>
      <c r="AR52" s="267"/>
      <c r="AS52" s="267"/>
      <c r="AT52" s="267"/>
    </row>
    <row r="53" spans="1:54" x14ac:dyDescent="0.2">
      <c r="A53" s="396"/>
      <c r="N53" s="2"/>
      <c r="AC53" s="482"/>
      <c r="BB53" s="267"/>
    </row>
    <row r="54" spans="1:54" x14ac:dyDescent="0.2">
      <c r="A54" s="396"/>
      <c r="D54" s="267"/>
      <c r="E54" s="267"/>
      <c r="F54" s="267"/>
      <c r="N54" s="2"/>
      <c r="Q54" s="482"/>
      <c r="AP54" s="267"/>
      <c r="AQ54" s="267"/>
      <c r="AR54" s="267"/>
      <c r="AS54" s="267"/>
      <c r="AT54" s="267"/>
      <c r="AU54" s="267"/>
      <c r="AV54" s="267"/>
      <c r="AW54" s="267"/>
      <c r="AX54" s="267"/>
      <c r="AY54" s="267"/>
      <c r="AZ54" s="267"/>
      <c r="BA54" s="267"/>
      <c r="BB54" s="267"/>
    </row>
    <row r="55" spans="1:54" x14ac:dyDescent="0.2">
      <c r="N55" s="2"/>
      <c r="AD55" s="482"/>
    </row>
    <row r="56" spans="1:54" x14ac:dyDescent="0.2">
      <c r="N56" s="2"/>
      <c r="AD56" s="482"/>
    </row>
    <row r="57" spans="1:54" x14ac:dyDescent="0.2">
      <c r="N57" s="2"/>
      <c r="AD57" s="482"/>
    </row>
    <row r="58" spans="1:54" x14ac:dyDescent="0.2">
      <c r="N58" s="2"/>
      <c r="AD58" s="482"/>
    </row>
    <row r="59" spans="1:54" x14ac:dyDescent="0.2">
      <c r="D59" s="380"/>
      <c r="E59" s="380"/>
      <c r="N59" s="2"/>
      <c r="AD59" s="482"/>
    </row>
    <row r="60" spans="1:54" x14ac:dyDescent="0.2">
      <c r="D60" s="380"/>
      <c r="E60" s="380"/>
      <c r="N60" s="2"/>
      <c r="AD60" s="482"/>
    </row>
    <row r="61" spans="1:54" x14ac:dyDescent="0.2">
      <c r="D61" s="380"/>
      <c r="E61" s="380"/>
      <c r="F61" s="504"/>
      <c r="N61" s="2"/>
      <c r="AD61" s="482"/>
    </row>
    <row r="62" spans="1:54" x14ac:dyDescent="0.2">
      <c r="N62" s="2"/>
      <c r="AD62" s="482"/>
    </row>
    <row r="63" spans="1:54" x14ac:dyDescent="0.2">
      <c r="F63" s="179"/>
      <c r="G63" s="179"/>
      <c r="N63" s="2"/>
      <c r="AD63" s="482"/>
    </row>
    <row r="64" spans="1:54" x14ac:dyDescent="0.2">
      <c r="F64" s="179"/>
      <c r="G64" s="179"/>
      <c r="N64" s="2"/>
    </row>
    <row r="65" spans="6:72" x14ac:dyDescent="0.2">
      <c r="F65" s="179"/>
      <c r="G65" s="179"/>
      <c r="N65" s="2"/>
    </row>
    <row r="66" spans="6:72" x14ac:dyDescent="0.2">
      <c r="F66" s="179"/>
      <c r="G66" s="179"/>
      <c r="N66" s="2"/>
    </row>
    <row r="67" spans="6:72" x14ac:dyDescent="0.2">
      <c r="F67" s="179"/>
      <c r="G67" s="179"/>
      <c r="N67" s="2"/>
    </row>
    <row r="68" spans="6:72" x14ac:dyDescent="0.2">
      <c r="F68" s="179"/>
      <c r="G68" s="179"/>
      <c r="N68" s="2"/>
    </row>
    <row r="69" spans="6:72" x14ac:dyDescent="0.2">
      <c r="F69" s="179"/>
      <c r="G69" s="179"/>
      <c r="N69" s="2"/>
    </row>
    <row r="70" spans="6:72" x14ac:dyDescent="0.2">
      <c r="F70" s="179"/>
      <c r="G70" s="179"/>
      <c r="N70" s="2"/>
    </row>
    <row r="71" spans="6:72" x14ac:dyDescent="0.2">
      <c r="F71" s="179"/>
      <c r="G71" s="179"/>
      <c r="N71" s="2"/>
    </row>
    <row r="72" spans="6:72" x14ac:dyDescent="0.2">
      <c r="F72" s="179"/>
      <c r="G72" s="179"/>
      <c r="N72" s="2"/>
      <c r="O72" s="2"/>
      <c r="P72" s="2"/>
      <c r="Q72" s="2"/>
      <c r="R72" s="2"/>
      <c r="S72" s="2"/>
      <c r="T72" s="2"/>
      <c r="U72" s="2"/>
      <c r="V72" s="2"/>
      <c r="W72" s="2"/>
      <c r="X72" s="2"/>
      <c r="Y72" s="2"/>
      <c r="Z72" s="2"/>
      <c r="AA72" s="2"/>
      <c r="AB72" s="2"/>
      <c r="AC72" s="2"/>
      <c r="AD72" s="2"/>
      <c r="AE72" s="2"/>
      <c r="AF72" s="2"/>
      <c r="AG72" s="2"/>
    </row>
    <row r="73" spans="6:72" x14ac:dyDescent="0.2">
      <c r="F73" s="179"/>
      <c r="G73" s="179"/>
      <c r="N73" s="2"/>
    </row>
    <row r="74" spans="6:72" x14ac:dyDescent="0.2">
      <c r="F74" s="179"/>
      <c r="G74" s="179"/>
      <c r="N74" s="2"/>
    </row>
    <row r="75" spans="6:72" x14ac:dyDescent="0.2">
      <c r="F75" s="179"/>
      <c r="G75" s="179"/>
      <c r="N75" s="2"/>
    </row>
    <row r="76" spans="6:72" x14ac:dyDescent="0.2">
      <c r="F76" s="179"/>
      <c r="G76" s="179"/>
      <c r="N76" s="2"/>
    </row>
    <row r="77" spans="6:72" x14ac:dyDescent="0.2">
      <c r="F77" s="179"/>
      <c r="G77" s="179"/>
      <c r="N77" s="2"/>
    </row>
    <row r="78" spans="6:72" x14ac:dyDescent="0.2">
      <c r="F78" s="179"/>
      <c r="G78" s="179"/>
      <c r="N78" s="2"/>
    </row>
    <row r="79" spans="6:72" x14ac:dyDescent="0.2">
      <c r="F79" s="179"/>
      <c r="G79" s="179"/>
      <c r="N79" s="2"/>
    </row>
    <row r="80" spans="6:72" x14ac:dyDescent="0.2">
      <c r="F80" s="179"/>
      <c r="G80" s="179"/>
      <c r="N80" s="2"/>
      <c r="BR80" s="474"/>
      <c r="BT80" s="474"/>
    </row>
    <row r="81" spans="5:72" x14ac:dyDescent="0.2">
      <c r="F81" s="179"/>
      <c r="G81" s="179"/>
      <c r="N81" s="2"/>
      <c r="BR81" s="474"/>
      <c r="BT81" s="474"/>
    </row>
    <row r="82" spans="5:72" x14ac:dyDescent="0.2">
      <c r="F82" s="179"/>
      <c r="G82" s="179"/>
      <c r="N82" s="2"/>
      <c r="BR82" s="474"/>
      <c r="BT82" s="474"/>
    </row>
    <row r="83" spans="5:72" x14ac:dyDescent="0.2">
      <c r="F83" s="179"/>
      <c r="G83" s="179"/>
      <c r="N83" s="2"/>
      <c r="BT83" s="474"/>
    </row>
    <row r="84" spans="5:72" x14ac:dyDescent="0.2">
      <c r="F84" s="179"/>
      <c r="G84" s="179"/>
      <c r="N84" s="2"/>
      <c r="BT84" s="474"/>
    </row>
    <row r="85" spans="5:72" x14ac:dyDescent="0.2">
      <c r="F85" s="179"/>
      <c r="G85" s="179"/>
      <c r="N85" s="2"/>
      <c r="BT85" s="474"/>
    </row>
    <row r="86" spans="5:72" x14ac:dyDescent="0.2">
      <c r="F86" s="179"/>
      <c r="G86" s="179"/>
      <c r="N86" s="2"/>
      <c r="BT86" s="474"/>
    </row>
    <row r="87" spans="5:72" x14ac:dyDescent="0.2">
      <c r="F87" s="179"/>
      <c r="G87" s="179"/>
      <c r="N87" s="2"/>
      <c r="BT87" s="474"/>
    </row>
    <row r="88" spans="5:72" x14ac:dyDescent="0.2">
      <c r="F88" s="179"/>
      <c r="G88" s="179"/>
      <c r="N88" s="2"/>
      <c r="BT88" s="474"/>
    </row>
    <row r="89" spans="5:72" x14ac:dyDescent="0.2">
      <c r="F89" s="179"/>
      <c r="G89" s="179"/>
      <c r="N89" s="2"/>
      <c r="BT89" s="474"/>
    </row>
    <row r="90" spans="5:72" x14ac:dyDescent="0.2">
      <c r="F90" s="179"/>
      <c r="G90" s="179"/>
      <c r="N90" s="2"/>
      <c r="BT90" s="474"/>
    </row>
    <row r="91" spans="5:72" x14ac:dyDescent="0.2">
      <c r="F91" s="179"/>
      <c r="G91" s="179"/>
      <c r="N91" s="2"/>
      <c r="BT91" s="474"/>
    </row>
    <row r="92" spans="5:72" x14ac:dyDescent="0.2">
      <c r="F92" s="179"/>
      <c r="G92" s="179"/>
      <c r="J92" s="503"/>
      <c r="K92" s="503"/>
      <c r="N92" s="2"/>
      <c r="BT92" s="474"/>
    </row>
    <row r="93" spans="5:72" x14ac:dyDescent="0.2">
      <c r="E93" s="504"/>
      <c r="F93" s="179"/>
      <c r="G93" s="179"/>
      <c r="J93" s="505"/>
      <c r="K93" s="505"/>
      <c r="N93" s="2"/>
    </row>
    <row r="94" spans="5:72" x14ac:dyDescent="0.2">
      <c r="E94" s="504"/>
      <c r="F94" s="179"/>
      <c r="G94" s="179"/>
      <c r="J94" s="505"/>
      <c r="K94" s="505"/>
    </row>
    <row r="95" spans="5:72" x14ac:dyDescent="0.2">
      <c r="E95" s="504"/>
      <c r="F95" s="179"/>
      <c r="G95" s="179"/>
      <c r="J95" s="505"/>
      <c r="K95" s="505"/>
    </row>
    <row r="96" spans="5:72" x14ac:dyDescent="0.2">
      <c r="E96" s="504"/>
      <c r="F96" s="179"/>
      <c r="G96" s="179"/>
      <c r="J96" s="505"/>
      <c r="K96" s="505"/>
    </row>
    <row r="97" spans="2:13" x14ac:dyDescent="0.2">
      <c r="E97" s="504"/>
      <c r="F97" s="179"/>
      <c r="G97" s="179"/>
      <c r="J97" s="505"/>
      <c r="K97" s="505"/>
    </row>
    <row r="98" spans="2:13" x14ac:dyDescent="0.2">
      <c r="E98" s="504"/>
      <c r="F98" s="179"/>
      <c r="G98" s="179"/>
      <c r="J98" s="505"/>
      <c r="K98" s="505"/>
    </row>
    <row r="99" spans="2:13" x14ac:dyDescent="0.2">
      <c r="E99" s="504"/>
      <c r="F99" s="179"/>
      <c r="G99" s="179"/>
      <c r="J99" s="505"/>
      <c r="K99" s="505"/>
    </row>
    <row r="100" spans="2:13" x14ac:dyDescent="0.2">
      <c r="E100" s="504"/>
      <c r="F100" s="179"/>
      <c r="G100" s="179"/>
      <c r="J100" s="505"/>
      <c r="K100" s="505"/>
    </row>
    <row r="101" spans="2:13" x14ac:dyDescent="0.2">
      <c r="E101" s="504"/>
      <c r="F101" s="179"/>
      <c r="G101" s="179"/>
      <c r="J101" s="505"/>
      <c r="K101" s="505"/>
    </row>
    <row r="102" spans="2:13" x14ac:dyDescent="0.2">
      <c r="B102" s="380"/>
      <c r="C102" s="380"/>
      <c r="E102" s="504"/>
      <c r="F102" s="179"/>
      <c r="G102" s="179"/>
      <c r="J102" s="505"/>
      <c r="K102" s="505"/>
    </row>
    <row r="103" spans="2:13" x14ac:dyDescent="0.2">
      <c r="E103" s="504"/>
      <c r="F103" s="179"/>
      <c r="G103" s="179"/>
      <c r="J103" s="505"/>
      <c r="K103" s="505"/>
    </row>
    <row r="104" spans="2:13" x14ac:dyDescent="0.2">
      <c r="E104" s="504"/>
      <c r="F104" s="179"/>
      <c r="G104" s="179"/>
      <c r="J104" s="505"/>
      <c r="K104" s="505"/>
    </row>
    <row r="105" spans="2:13" x14ac:dyDescent="0.2">
      <c r="B105" s="380"/>
      <c r="C105" s="387"/>
      <c r="E105" s="504"/>
      <c r="F105" s="179"/>
      <c r="G105" s="179"/>
      <c r="J105" s="505"/>
      <c r="K105" s="505"/>
    </row>
    <row r="106" spans="2:13" x14ac:dyDescent="0.2">
      <c r="B106" s="380"/>
      <c r="C106" s="387"/>
      <c r="E106" s="504"/>
      <c r="F106" s="179"/>
      <c r="G106" s="179"/>
      <c r="J106" s="505"/>
      <c r="K106" s="505"/>
    </row>
    <row r="107" spans="2:13" x14ac:dyDescent="0.2">
      <c r="B107" s="380"/>
      <c r="C107" s="387"/>
      <c r="E107" s="504"/>
      <c r="F107" s="179"/>
      <c r="G107" s="179"/>
      <c r="J107" s="505"/>
      <c r="K107" s="505"/>
    </row>
    <row r="108" spans="2:13" x14ac:dyDescent="0.2">
      <c r="B108" s="380"/>
      <c r="C108" s="387"/>
      <c r="E108" s="267"/>
      <c r="F108" s="267"/>
      <c r="G108" s="267"/>
    </row>
    <row r="109" spans="2:13" x14ac:dyDescent="0.2">
      <c r="B109" s="380"/>
      <c r="C109" s="387"/>
    </row>
    <row r="110" spans="2:13" x14ac:dyDescent="0.2">
      <c r="B110" s="380"/>
      <c r="C110" s="387"/>
    </row>
    <row r="111" spans="2:13" x14ac:dyDescent="0.2">
      <c r="B111" s="380"/>
      <c r="C111" s="387"/>
    </row>
    <row r="112" spans="2:13" x14ac:dyDescent="0.2">
      <c r="B112" s="380"/>
      <c r="C112" s="387"/>
      <c r="G112" s="380"/>
      <c r="H112" s="380"/>
      <c r="M112" s="380"/>
    </row>
    <row r="113" spans="2:13" x14ac:dyDescent="0.2">
      <c r="B113" s="380"/>
      <c r="C113" s="387"/>
      <c r="D113" s="479"/>
      <c r="E113" s="380"/>
      <c r="G113" s="380"/>
      <c r="H113" s="380"/>
      <c r="I113" s="380"/>
      <c r="J113" s="479"/>
      <c r="K113" s="380"/>
      <c r="L113" s="479"/>
    </row>
    <row r="114" spans="2:13" x14ac:dyDescent="0.2">
      <c r="B114" s="380"/>
      <c r="C114" s="387"/>
    </row>
    <row r="115" spans="2:13" x14ac:dyDescent="0.2">
      <c r="B115" s="380"/>
      <c r="C115" s="387"/>
      <c r="M115" s="387"/>
    </row>
    <row r="116" spans="2:13" x14ac:dyDescent="0.2">
      <c r="B116" s="380"/>
      <c r="C116" s="387"/>
      <c r="D116" s="388"/>
      <c r="E116" s="387"/>
      <c r="G116" s="480"/>
      <c r="I116" s="387"/>
      <c r="K116" s="480"/>
      <c r="M116" s="387"/>
    </row>
    <row r="117" spans="2:13" x14ac:dyDescent="0.2">
      <c r="B117" s="380"/>
      <c r="C117" s="387"/>
      <c r="D117" s="481"/>
      <c r="E117" s="387"/>
      <c r="G117" s="480"/>
      <c r="I117" s="387"/>
      <c r="J117" s="481"/>
      <c r="K117" s="480"/>
      <c r="L117" s="481"/>
      <c r="M117" s="387"/>
    </row>
    <row r="118" spans="2:13" x14ac:dyDescent="0.2">
      <c r="B118" s="380"/>
      <c r="C118" s="387"/>
      <c r="D118" s="481"/>
      <c r="E118" s="387"/>
      <c r="G118" s="480"/>
      <c r="I118" s="387"/>
      <c r="J118" s="481"/>
      <c r="K118" s="480"/>
      <c r="L118" s="481"/>
      <c r="M118" s="387"/>
    </row>
    <row r="119" spans="2:13" x14ac:dyDescent="0.2">
      <c r="B119" s="380"/>
      <c r="C119" s="387"/>
      <c r="D119" s="481"/>
      <c r="E119" s="387"/>
      <c r="G119" s="480"/>
      <c r="I119" s="387"/>
      <c r="J119" s="481"/>
      <c r="K119" s="480"/>
      <c r="L119" s="481"/>
      <c r="M119" s="387"/>
    </row>
    <row r="120" spans="2:13" x14ac:dyDescent="0.2">
      <c r="B120" s="380"/>
      <c r="C120" s="387"/>
      <c r="D120" s="481"/>
      <c r="E120" s="387"/>
      <c r="G120" s="480"/>
      <c r="I120" s="387"/>
      <c r="J120" s="481"/>
      <c r="K120" s="480"/>
      <c r="L120" s="481"/>
      <c r="M120" s="387"/>
    </row>
    <row r="121" spans="2:13" x14ac:dyDescent="0.2">
      <c r="B121" s="380"/>
      <c r="C121" s="387"/>
      <c r="D121" s="481"/>
      <c r="E121" s="387"/>
      <c r="G121" s="480"/>
      <c r="I121" s="387"/>
      <c r="J121" s="481"/>
      <c r="K121" s="480"/>
      <c r="L121" s="481"/>
      <c r="M121" s="387"/>
    </row>
    <row r="122" spans="2:13" x14ac:dyDescent="0.2">
      <c r="B122" s="380"/>
      <c r="C122" s="387"/>
      <c r="D122" s="481"/>
      <c r="E122" s="387"/>
      <c r="G122" s="480"/>
      <c r="I122" s="387"/>
      <c r="J122" s="481"/>
      <c r="K122" s="480"/>
      <c r="L122" s="481"/>
      <c r="M122" s="387"/>
    </row>
    <row r="123" spans="2:13" x14ac:dyDescent="0.2">
      <c r="B123" s="380"/>
      <c r="C123" s="387"/>
      <c r="D123" s="481"/>
      <c r="E123" s="387"/>
      <c r="G123" s="480"/>
      <c r="I123" s="387"/>
      <c r="J123" s="481"/>
      <c r="K123" s="480"/>
      <c r="L123" s="481"/>
      <c r="M123" s="387"/>
    </row>
    <row r="124" spans="2:13" x14ac:dyDescent="0.2">
      <c r="B124" s="380"/>
      <c r="C124" s="387"/>
      <c r="D124" s="481"/>
      <c r="E124" s="387"/>
      <c r="G124" s="480"/>
      <c r="I124" s="387"/>
      <c r="J124" s="481"/>
      <c r="K124" s="480"/>
      <c r="L124" s="481"/>
      <c r="M124" s="387"/>
    </row>
    <row r="125" spans="2:13" x14ac:dyDescent="0.2">
      <c r="B125" s="380"/>
      <c r="C125" s="387"/>
      <c r="D125" s="481"/>
      <c r="E125" s="387"/>
      <c r="G125" s="480"/>
      <c r="I125" s="387"/>
      <c r="J125" s="481"/>
      <c r="K125" s="480"/>
      <c r="L125" s="481"/>
      <c r="M125" s="387"/>
    </row>
    <row r="126" spans="2:13" x14ac:dyDescent="0.2">
      <c r="B126" s="380"/>
      <c r="C126" s="387"/>
      <c r="D126" s="481"/>
      <c r="E126" s="387"/>
      <c r="G126" s="480"/>
      <c r="I126" s="387"/>
      <c r="J126" s="481"/>
      <c r="K126" s="480"/>
      <c r="L126" s="481"/>
      <c r="M126" s="387"/>
    </row>
    <row r="127" spans="2:13" x14ac:dyDescent="0.2">
      <c r="B127" s="380"/>
      <c r="C127" s="387"/>
      <c r="D127" s="481"/>
      <c r="E127" s="387"/>
      <c r="G127" s="480"/>
      <c r="H127" s="387"/>
      <c r="I127" s="387"/>
      <c r="J127" s="481"/>
      <c r="K127" s="480"/>
      <c r="L127" s="481"/>
      <c r="M127" s="387"/>
    </row>
    <row r="128" spans="2:13" x14ac:dyDescent="0.2">
      <c r="B128" s="380"/>
      <c r="C128" s="387"/>
      <c r="D128" s="481"/>
      <c r="E128" s="387"/>
      <c r="G128" s="480"/>
      <c r="H128" s="387"/>
      <c r="I128" s="387"/>
      <c r="J128" s="481"/>
      <c r="K128" s="480"/>
      <c r="L128" s="481"/>
      <c r="M128" s="387"/>
    </row>
    <row r="129" spans="2:14" x14ac:dyDescent="0.2">
      <c r="B129" s="380"/>
      <c r="C129" s="387"/>
      <c r="D129" s="481"/>
      <c r="E129" s="387"/>
      <c r="G129" s="480"/>
      <c r="H129" s="387"/>
      <c r="I129" s="387"/>
      <c r="J129" s="481"/>
      <c r="K129" s="480"/>
      <c r="L129" s="481"/>
      <c r="M129" s="387"/>
    </row>
    <row r="130" spans="2:14" x14ac:dyDescent="0.2">
      <c r="B130" s="380"/>
      <c r="C130" s="387"/>
      <c r="D130" s="481"/>
      <c r="E130" s="387"/>
      <c r="G130" s="480"/>
      <c r="H130" s="387"/>
      <c r="I130" s="387"/>
      <c r="J130" s="481"/>
      <c r="K130" s="480"/>
      <c r="L130" s="481"/>
      <c r="M130" s="387"/>
    </row>
    <row r="131" spans="2:14" x14ac:dyDescent="0.2">
      <c r="B131" s="380"/>
      <c r="C131" s="387"/>
      <c r="D131" s="481"/>
      <c r="E131" s="387"/>
      <c r="G131" s="480"/>
      <c r="H131" s="387"/>
      <c r="I131" s="387"/>
      <c r="J131" s="481"/>
      <c r="K131" s="480"/>
      <c r="L131" s="481"/>
      <c r="M131" s="387"/>
    </row>
    <row r="132" spans="2:14" x14ac:dyDescent="0.2">
      <c r="B132" s="380"/>
      <c r="C132" s="387"/>
      <c r="D132" s="481"/>
      <c r="E132" s="387"/>
      <c r="G132" s="480"/>
      <c r="H132" s="387"/>
      <c r="I132" s="387"/>
      <c r="J132" s="481"/>
      <c r="K132" s="480"/>
      <c r="L132" s="481"/>
      <c r="M132" s="387"/>
    </row>
    <row r="133" spans="2:14" x14ac:dyDescent="0.2">
      <c r="B133" s="380"/>
      <c r="C133" s="387"/>
      <c r="D133" s="481"/>
      <c r="E133" s="387"/>
      <c r="G133" s="480"/>
      <c r="H133" s="387"/>
      <c r="I133" s="387"/>
      <c r="J133" s="481"/>
      <c r="K133" s="480"/>
      <c r="L133" s="481"/>
      <c r="M133" s="387"/>
    </row>
    <row r="134" spans="2:14" x14ac:dyDescent="0.2">
      <c r="B134" s="380"/>
      <c r="C134" s="387"/>
      <c r="D134" s="481"/>
      <c r="E134" s="387"/>
      <c r="G134" s="480"/>
      <c r="H134" s="387"/>
      <c r="I134" s="387"/>
      <c r="J134" s="481"/>
      <c r="K134" s="480"/>
      <c r="L134" s="481"/>
      <c r="M134" s="387"/>
    </row>
    <row r="135" spans="2:14" x14ac:dyDescent="0.2">
      <c r="B135" s="380"/>
      <c r="C135" s="387"/>
      <c r="D135" s="481"/>
      <c r="E135" s="387"/>
      <c r="G135" s="480"/>
      <c r="H135" s="387"/>
      <c r="I135" s="387"/>
      <c r="J135" s="481"/>
      <c r="K135" s="480"/>
      <c r="L135" s="481"/>
      <c r="M135" s="387"/>
    </row>
    <row r="136" spans="2:14" x14ac:dyDescent="0.2">
      <c r="B136" s="380"/>
      <c r="C136" s="387"/>
      <c r="D136" s="481"/>
      <c r="E136" s="387"/>
      <c r="G136" s="480"/>
      <c r="H136" s="387"/>
      <c r="I136" s="387"/>
      <c r="J136" s="481"/>
      <c r="K136" s="480"/>
      <c r="L136" s="481"/>
      <c r="M136" s="387"/>
    </row>
    <row r="137" spans="2:14" x14ac:dyDescent="0.2">
      <c r="B137" s="380"/>
      <c r="C137" s="387"/>
      <c r="D137" s="481"/>
      <c r="E137" s="387"/>
      <c r="G137" s="480"/>
      <c r="H137" s="387"/>
      <c r="I137" s="387"/>
      <c r="J137" s="481"/>
      <c r="K137" s="480"/>
      <c r="L137" s="481"/>
      <c r="M137" s="387"/>
    </row>
    <row r="138" spans="2:14" x14ac:dyDescent="0.2">
      <c r="D138" s="481"/>
      <c r="E138" s="387"/>
      <c r="G138" s="480"/>
      <c r="H138" s="387"/>
      <c r="I138" s="387"/>
      <c r="J138" s="481"/>
      <c r="K138" s="480"/>
      <c r="L138" s="481"/>
      <c r="M138" s="387"/>
    </row>
    <row r="139" spans="2:14" x14ac:dyDescent="0.2">
      <c r="B139" s="380"/>
      <c r="C139" s="387"/>
      <c r="D139" s="481"/>
      <c r="E139" s="387"/>
      <c r="G139" s="480"/>
      <c r="H139" s="387"/>
      <c r="I139" s="387"/>
      <c r="J139" s="481"/>
      <c r="K139" s="480"/>
      <c r="L139" s="481"/>
      <c r="M139" s="387"/>
      <c r="N139" s="380"/>
    </row>
    <row r="140" spans="2:14" x14ac:dyDescent="0.2">
      <c r="B140" s="380"/>
      <c r="C140" s="387"/>
      <c r="D140" s="481"/>
      <c r="E140" s="387"/>
      <c r="G140" s="480"/>
      <c r="H140" s="387"/>
      <c r="I140" s="387"/>
      <c r="J140" s="481"/>
      <c r="K140" s="480"/>
      <c r="L140" s="481"/>
      <c r="M140" s="387"/>
    </row>
    <row r="141" spans="2:14" x14ac:dyDescent="0.2">
      <c r="D141" s="481"/>
      <c r="E141" s="387"/>
      <c r="G141" s="480"/>
      <c r="H141" s="387"/>
      <c r="I141" s="387"/>
      <c r="J141" s="481"/>
      <c r="K141" s="480"/>
      <c r="L141" s="481"/>
      <c r="M141" s="387"/>
    </row>
    <row r="142" spans="2:14" x14ac:dyDescent="0.2">
      <c r="D142" s="481"/>
      <c r="E142" s="387"/>
      <c r="G142" s="480"/>
      <c r="H142" s="387"/>
      <c r="I142" s="387"/>
      <c r="J142" s="481"/>
      <c r="K142" s="480"/>
      <c r="L142" s="481"/>
      <c r="M142" s="387"/>
      <c r="N142" s="387"/>
    </row>
    <row r="143" spans="2:14" x14ac:dyDescent="0.2">
      <c r="D143" s="481"/>
      <c r="E143" s="387"/>
      <c r="G143" s="480"/>
      <c r="H143" s="387"/>
      <c r="I143" s="387"/>
      <c r="J143" s="481"/>
      <c r="K143" s="480"/>
      <c r="L143" s="481"/>
      <c r="M143" s="387"/>
      <c r="N143" s="387"/>
    </row>
    <row r="144" spans="2:14" x14ac:dyDescent="0.2">
      <c r="D144" s="481"/>
      <c r="E144" s="387"/>
      <c r="G144" s="480"/>
      <c r="H144" s="387"/>
      <c r="I144" s="387"/>
      <c r="J144" s="481"/>
      <c r="K144" s="480"/>
      <c r="L144" s="481"/>
      <c r="M144" s="387"/>
      <c r="N144" s="387"/>
    </row>
    <row r="145" spans="2:14" x14ac:dyDescent="0.2">
      <c r="D145" s="481"/>
      <c r="E145" s="387"/>
      <c r="G145" s="480"/>
      <c r="H145" s="387"/>
      <c r="I145" s="387"/>
      <c r="J145" s="481"/>
      <c r="K145" s="480"/>
      <c r="L145" s="481"/>
      <c r="M145" s="387"/>
      <c r="N145" s="387"/>
    </row>
    <row r="146" spans="2:14" x14ac:dyDescent="0.2">
      <c r="B146" s="380"/>
      <c r="C146" s="387"/>
      <c r="D146" s="481"/>
      <c r="E146" s="387"/>
      <c r="G146" s="480"/>
      <c r="H146" s="387"/>
      <c r="I146" s="387"/>
      <c r="J146" s="481"/>
      <c r="K146" s="480"/>
      <c r="L146" s="481"/>
      <c r="M146" s="387"/>
      <c r="N146" s="387"/>
    </row>
    <row r="147" spans="2:14" x14ac:dyDescent="0.2">
      <c r="B147" s="380"/>
      <c r="C147" s="387"/>
      <c r="D147" s="481"/>
      <c r="E147" s="387"/>
      <c r="G147" s="480"/>
      <c r="H147" s="387"/>
      <c r="I147" s="387"/>
      <c r="J147" s="481"/>
      <c r="K147" s="480"/>
      <c r="L147" s="481"/>
      <c r="M147" s="387"/>
      <c r="N147" s="387"/>
    </row>
    <row r="148" spans="2:14" x14ac:dyDescent="0.2">
      <c r="D148" s="481"/>
      <c r="E148" s="387"/>
      <c r="G148" s="480"/>
      <c r="H148" s="387"/>
      <c r="I148" s="387"/>
      <c r="J148" s="481"/>
      <c r="K148" s="480"/>
      <c r="L148" s="481"/>
      <c r="N148" s="387"/>
    </row>
    <row r="149" spans="2:14" x14ac:dyDescent="0.2">
      <c r="B149" s="380"/>
      <c r="C149" s="387"/>
      <c r="M149" s="387"/>
      <c r="N149" s="387"/>
    </row>
    <row r="150" spans="2:14" x14ac:dyDescent="0.2">
      <c r="B150" s="380"/>
      <c r="C150" s="387"/>
      <c r="D150" s="481"/>
      <c r="E150" s="387"/>
      <c r="G150" s="480"/>
      <c r="H150" s="387"/>
      <c r="I150" s="387"/>
      <c r="J150" s="481"/>
      <c r="K150" s="480"/>
      <c r="L150" s="481"/>
      <c r="M150" s="387"/>
      <c r="N150" s="387"/>
    </row>
    <row r="151" spans="2:14" x14ac:dyDescent="0.2">
      <c r="B151" s="380"/>
      <c r="C151" s="387"/>
      <c r="D151" s="481"/>
      <c r="E151" s="387"/>
      <c r="G151" s="480"/>
      <c r="H151" s="387"/>
      <c r="I151" s="387"/>
      <c r="J151" s="481"/>
      <c r="K151" s="480"/>
      <c r="L151" s="481"/>
      <c r="N151" s="387"/>
    </row>
    <row r="152" spans="2:14" x14ac:dyDescent="0.2">
      <c r="B152" s="380"/>
      <c r="C152" s="387"/>
      <c r="N152" s="387"/>
    </row>
    <row r="153" spans="2:14" x14ac:dyDescent="0.2">
      <c r="B153" s="380"/>
      <c r="C153" s="387"/>
      <c r="N153" s="387"/>
    </row>
    <row r="154" spans="2:14" x14ac:dyDescent="0.2">
      <c r="B154" s="380"/>
      <c r="N154" s="387"/>
    </row>
    <row r="155" spans="2:14" x14ac:dyDescent="0.2">
      <c r="B155" s="380"/>
      <c r="N155" s="387"/>
    </row>
    <row r="156" spans="2:14" x14ac:dyDescent="0.2">
      <c r="B156" s="380"/>
      <c r="M156" s="387"/>
      <c r="N156" s="387"/>
    </row>
    <row r="157" spans="2:14" x14ac:dyDescent="0.2">
      <c r="D157" s="481"/>
      <c r="E157" s="387"/>
      <c r="G157" s="480"/>
      <c r="H157" s="387"/>
      <c r="I157" s="387"/>
      <c r="J157" s="481"/>
      <c r="K157" s="480"/>
      <c r="L157" s="481"/>
      <c r="M157" s="387"/>
      <c r="N157" s="387"/>
    </row>
    <row r="158" spans="2:14" x14ac:dyDescent="0.2">
      <c r="D158" s="481"/>
      <c r="E158" s="387"/>
      <c r="G158" s="480"/>
      <c r="H158" s="387"/>
      <c r="I158" s="387"/>
      <c r="J158" s="481"/>
      <c r="K158" s="480"/>
      <c r="L158" s="481"/>
      <c r="N158" s="387"/>
    </row>
    <row r="159" spans="2:14" x14ac:dyDescent="0.2">
      <c r="M159" s="387"/>
      <c r="N159" s="387"/>
    </row>
    <row r="160" spans="2:14" x14ac:dyDescent="0.2">
      <c r="B160" s="482"/>
      <c r="D160" s="481"/>
      <c r="E160" s="387"/>
      <c r="G160" s="480"/>
      <c r="H160" s="387"/>
      <c r="I160" s="387"/>
      <c r="J160" s="481"/>
      <c r="K160" s="480"/>
      <c r="L160" s="481"/>
      <c r="M160" s="387"/>
      <c r="N160" s="387"/>
    </row>
    <row r="161" spans="2:14" x14ac:dyDescent="0.2">
      <c r="B161" s="482"/>
      <c r="D161" s="481"/>
      <c r="E161" s="387"/>
      <c r="G161" s="480"/>
      <c r="H161" s="387"/>
      <c r="I161" s="387"/>
      <c r="J161" s="481"/>
      <c r="K161" s="480"/>
      <c r="L161" s="481"/>
      <c r="M161" s="387"/>
      <c r="N161" s="387"/>
    </row>
    <row r="162" spans="2:14" x14ac:dyDescent="0.2">
      <c r="D162" s="481"/>
      <c r="E162" s="387"/>
      <c r="G162" s="480"/>
      <c r="H162" s="387"/>
      <c r="I162" s="387"/>
      <c r="J162" s="481"/>
      <c r="K162" s="480"/>
      <c r="L162" s="481"/>
      <c r="M162" s="387"/>
      <c r="N162" s="387"/>
    </row>
    <row r="163" spans="2:14" x14ac:dyDescent="0.2">
      <c r="D163" s="481"/>
      <c r="E163" s="387"/>
      <c r="G163" s="480"/>
      <c r="H163" s="387"/>
      <c r="I163" s="387"/>
      <c r="J163" s="481"/>
      <c r="K163" s="480"/>
      <c r="L163" s="481"/>
      <c r="M163" s="387"/>
      <c r="N163" s="387"/>
    </row>
    <row r="164" spans="2:14" x14ac:dyDescent="0.2">
      <c r="D164" s="481"/>
      <c r="E164" s="387"/>
      <c r="G164" s="480"/>
      <c r="H164" s="387"/>
      <c r="I164" s="387"/>
      <c r="J164" s="481"/>
      <c r="K164" s="480"/>
      <c r="L164" s="481"/>
      <c r="N164" s="387"/>
    </row>
    <row r="165" spans="2:14" x14ac:dyDescent="0.2">
      <c r="N165" s="387"/>
    </row>
    <row r="166" spans="2:14" x14ac:dyDescent="0.2">
      <c r="N166" s="387"/>
    </row>
    <row r="167" spans="2:14" x14ac:dyDescent="0.2">
      <c r="N167" s="387"/>
    </row>
    <row r="168" spans="2:14" x14ac:dyDescent="0.2">
      <c r="N168" s="387"/>
    </row>
    <row r="169" spans="2:14" x14ac:dyDescent="0.2">
      <c r="N169" s="387"/>
    </row>
    <row r="170" spans="2:14" x14ac:dyDescent="0.2">
      <c r="N170" s="387"/>
    </row>
    <row r="171" spans="2:14" x14ac:dyDescent="0.2">
      <c r="N171" s="387"/>
    </row>
    <row r="172" spans="2:14" x14ac:dyDescent="0.2">
      <c r="N172" s="387"/>
    </row>
    <row r="173" spans="2:14" x14ac:dyDescent="0.2">
      <c r="N173" s="387"/>
    </row>
    <row r="174" spans="2:14" x14ac:dyDescent="0.2">
      <c r="N174" s="387"/>
    </row>
    <row r="176" spans="2:14" x14ac:dyDescent="0.2">
      <c r="N176" s="387"/>
    </row>
    <row r="177" spans="14:14" x14ac:dyDescent="0.2">
      <c r="N177" s="387"/>
    </row>
    <row r="183" spans="14:14" x14ac:dyDescent="0.2">
      <c r="N183" s="387"/>
    </row>
    <row r="184" spans="14:14" x14ac:dyDescent="0.2">
      <c r="N184" s="387"/>
    </row>
    <row r="186" spans="14:14" x14ac:dyDescent="0.2">
      <c r="N186" s="387"/>
    </row>
    <row r="187" spans="14:14" x14ac:dyDescent="0.2">
      <c r="N187" s="387"/>
    </row>
    <row r="188" spans="14:14" x14ac:dyDescent="0.2">
      <c r="N188" s="387"/>
    </row>
    <row r="189" spans="14:14" x14ac:dyDescent="0.2">
      <c r="N189" s="387"/>
    </row>
    <row r="190" spans="14:14" x14ac:dyDescent="0.2">
      <c r="N190" s="387"/>
    </row>
  </sheetData>
  <mergeCells count="1">
    <mergeCell ref="A1:A50"/>
  </mergeCells>
  <printOptions verticalCentered="1"/>
  <pageMargins left="0.39370078740157483" right="0.35433070866141736" top="0.27559055118110237" bottom="0.47244094488188981" header="0.15748031496062992" footer="0.15748031496062992"/>
  <pageSetup paperSize="9" scale="85" orientation="landscape" r:id="rId1"/>
  <headerFooter alignWithMargins="0"/>
  <legacy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BT190"/>
  <sheetViews>
    <sheetView zoomScaleNormal="100" workbookViewId="0">
      <selection activeCell="N1" sqref="N1"/>
    </sheetView>
  </sheetViews>
  <sheetFormatPr defaultColWidth="12.7109375" defaultRowHeight="12.75" x14ac:dyDescent="0.2"/>
  <cols>
    <col min="1" max="1" width="10.42578125" style="471" customWidth="1"/>
    <col min="2" max="2" width="6.5703125" style="4" customWidth="1"/>
    <col min="3" max="3" width="13.7109375" style="4" customWidth="1"/>
    <col min="4" max="4" width="11.42578125" style="4" customWidth="1"/>
    <col min="5" max="5" width="11.7109375" style="4" customWidth="1"/>
    <col min="6" max="9" width="12.140625" style="4" customWidth="1"/>
    <col min="10" max="10" width="12.85546875" style="4" customWidth="1"/>
    <col min="11" max="12" width="12.28515625" style="4" customWidth="1"/>
    <col min="13" max="13" width="12.7109375" style="4" customWidth="1"/>
    <col min="14" max="14" width="9.5703125" style="4" customWidth="1"/>
    <col min="15" max="15" width="12.7109375" style="4"/>
    <col min="16" max="16" width="14" style="4" bestFit="1" customWidth="1"/>
    <col min="17" max="17" width="12.7109375" style="4"/>
    <col min="18" max="20" width="14.7109375" style="4" customWidth="1"/>
    <col min="21" max="23" width="12.7109375" style="4"/>
    <col min="24" max="24" width="8.7109375" style="4" customWidth="1"/>
    <col min="25" max="25" width="12.7109375" style="4"/>
    <col min="26" max="27" width="10.7109375" style="4" customWidth="1"/>
    <col min="28" max="29" width="12.7109375" style="4"/>
    <col min="30" max="30" width="11.7109375" style="4" customWidth="1"/>
    <col min="31" max="31" width="11.140625" style="4" customWidth="1"/>
    <col min="32" max="32" width="10.42578125" style="4" customWidth="1"/>
    <col min="33" max="33" width="11.28515625" style="4" customWidth="1"/>
    <col min="34" max="36" width="12.7109375" style="4"/>
    <col min="37" max="37" width="15.7109375" style="4" customWidth="1"/>
    <col min="38" max="38" width="8.7109375" style="4" customWidth="1"/>
    <col min="39" max="39" width="12.7109375" style="4"/>
    <col min="40" max="40" width="14.7109375" style="4" customWidth="1"/>
    <col min="41" max="41" width="8.7109375" style="4" customWidth="1"/>
    <col min="42" max="43" width="15.7109375" style="4" customWidth="1"/>
    <col min="44" max="44" width="8.7109375" style="4" customWidth="1"/>
    <col min="45" max="50" width="12.7109375" style="4"/>
    <col min="51" max="51" width="15.7109375" style="4" customWidth="1"/>
    <col min="52" max="52" width="12.7109375" style="4"/>
    <col min="53" max="53" width="15.7109375" style="4" customWidth="1"/>
    <col min="54" max="54" width="12.7109375" style="4"/>
    <col min="55" max="55" width="12.7109375" style="267"/>
    <col min="56" max="57" width="15.7109375" style="267" customWidth="1"/>
    <col min="58" max="66" width="12.7109375" style="267"/>
    <col min="67" max="67" width="15.7109375" style="267" customWidth="1"/>
    <col min="68" max="68" width="12.7109375" style="267"/>
    <col min="69" max="69" width="15.7109375" style="267" customWidth="1"/>
    <col min="70" max="16384" width="12.7109375" style="267"/>
  </cols>
  <sheetData>
    <row r="1" spans="1:46" ht="16.5" customHeight="1" x14ac:dyDescent="0.2">
      <c r="A1" s="573">
        <v>32</v>
      </c>
      <c r="B1" s="377" t="s">
        <v>785</v>
      </c>
      <c r="C1" s="2"/>
      <c r="D1" s="2"/>
      <c r="E1" s="2"/>
      <c r="F1" s="2"/>
      <c r="G1" s="2"/>
      <c r="H1" s="2"/>
      <c r="I1" s="2"/>
      <c r="J1" s="2"/>
      <c r="K1" s="2"/>
      <c r="L1" s="2"/>
      <c r="M1" s="2"/>
      <c r="N1" s="2"/>
      <c r="X1" s="267"/>
      <c r="Y1" s="267"/>
      <c r="Z1" s="267"/>
      <c r="AA1" s="267"/>
      <c r="AB1" s="267"/>
      <c r="AC1" s="267"/>
      <c r="AD1" s="267"/>
      <c r="AE1" s="267"/>
      <c r="AF1" s="267"/>
      <c r="AG1" s="267"/>
      <c r="AH1" s="267"/>
      <c r="AI1" s="267"/>
      <c r="AJ1" s="267"/>
      <c r="AK1" s="267"/>
      <c r="AL1" s="267"/>
      <c r="AM1" s="267"/>
      <c r="AN1" s="267"/>
      <c r="AO1" s="267"/>
      <c r="AP1" s="267"/>
      <c r="AQ1" s="267"/>
      <c r="AR1" s="267"/>
      <c r="AS1" s="267"/>
      <c r="AT1" s="267"/>
    </row>
    <row r="2" spans="1:46" ht="12.75" customHeight="1" x14ac:dyDescent="0.2">
      <c r="A2" s="573"/>
      <c r="B2" s="395"/>
      <c r="C2" s="2"/>
      <c r="D2" s="2"/>
      <c r="E2" s="2"/>
      <c r="F2" s="2"/>
      <c r="G2" s="2"/>
      <c r="H2" s="2"/>
      <c r="I2" s="2"/>
      <c r="J2" s="58"/>
      <c r="K2" s="2"/>
      <c r="L2" s="2"/>
      <c r="M2" s="2"/>
      <c r="N2" s="2"/>
      <c r="X2" s="267"/>
      <c r="Y2" s="267"/>
      <c r="Z2" s="267"/>
      <c r="AA2" s="267"/>
      <c r="AB2" s="267"/>
      <c r="AC2" s="267"/>
      <c r="AD2" s="267"/>
      <c r="AE2" s="267"/>
      <c r="AF2" s="267"/>
      <c r="AG2" s="267"/>
      <c r="AH2" s="267"/>
      <c r="AI2" s="267"/>
      <c r="AJ2" s="267"/>
      <c r="AK2" s="267"/>
      <c r="AL2" s="267"/>
      <c r="AM2" s="267"/>
      <c r="AN2" s="267"/>
      <c r="AO2" s="267"/>
      <c r="AP2" s="267"/>
      <c r="AQ2" s="267"/>
      <c r="AR2" s="267"/>
      <c r="AS2" s="267"/>
      <c r="AT2" s="267"/>
    </row>
    <row r="3" spans="1:46" x14ac:dyDescent="0.2">
      <c r="A3" s="573"/>
      <c r="B3" s="483" t="s">
        <v>786</v>
      </c>
      <c r="C3" s="79"/>
      <c r="D3" s="79"/>
      <c r="E3" s="79"/>
      <c r="F3" s="79"/>
      <c r="G3" s="79"/>
      <c r="H3" s="79"/>
      <c r="I3" s="79"/>
      <c r="J3" s="56"/>
      <c r="K3" s="79"/>
      <c r="L3" s="79"/>
      <c r="M3" s="81"/>
      <c r="N3" s="2"/>
      <c r="X3" s="267"/>
      <c r="Y3" s="267"/>
      <c r="Z3" s="267"/>
      <c r="AA3" s="267"/>
      <c r="AB3" s="267"/>
      <c r="AC3" s="267"/>
      <c r="AD3" s="267"/>
      <c r="AE3" s="267"/>
      <c r="AF3" s="267"/>
      <c r="AG3" s="267"/>
      <c r="AH3" s="267"/>
      <c r="AI3" s="267"/>
      <c r="AJ3" s="267"/>
      <c r="AK3" s="267"/>
      <c r="AL3" s="267"/>
      <c r="AM3" s="267"/>
      <c r="AN3" s="267"/>
      <c r="AO3" s="267"/>
      <c r="AP3" s="267"/>
      <c r="AQ3" s="267"/>
      <c r="AR3" s="267"/>
      <c r="AS3" s="267"/>
      <c r="AT3" s="267"/>
    </row>
    <row r="4" spans="1:46" x14ac:dyDescent="0.2">
      <c r="A4" s="573"/>
      <c r="B4" s="1"/>
      <c r="C4" s="484" t="s">
        <v>811</v>
      </c>
      <c r="D4" s="407" t="s">
        <v>812</v>
      </c>
      <c r="E4" s="407" t="s">
        <v>813</v>
      </c>
      <c r="F4" s="485" t="s">
        <v>814</v>
      </c>
      <c r="G4" s="407" t="s">
        <v>815</v>
      </c>
      <c r="H4" s="381" t="s">
        <v>816</v>
      </c>
      <c r="I4" s="485" t="s">
        <v>817</v>
      </c>
      <c r="J4" s="486" t="s">
        <v>646</v>
      </c>
      <c r="K4" s="381" t="s">
        <v>818</v>
      </c>
      <c r="L4" s="485" t="s">
        <v>646</v>
      </c>
      <c r="M4" s="492"/>
      <c r="N4" s="2"/>
      <c r="X4" s="267"/>
      <c r="Y4" s="267"/>
      <c r="Z4" s="267"/>
      <c r="AA4" s="267"/>
      <c r="AB4" s="267"/>
      <c r="AC4" s="267"/>
      <c r="AD4" s="267"/>
      <c r="AE4" s="267"/>
      <c r="AF4" s="267"/>
      <c r="AG4" s="267"/>
      <c r="AH4" s="267"/>
      <c r="AI4" s="267"/>
      <c r="AJ4" s="267"/>
      <c r="AK4" s="267"/>
      <c r="AL4" s="267"/>
      <c r="AM4" s="267"/>
      <c r="AN4" s="267"/>
      <c r="AO4" s="267"/>
      <c r="AP4" s="267"/>
      <c r="AQ4" s="267"/>
      <c r="AR4" s="267"/>
      <c r="AS4" s="267"/>
      <c r="AT4" s="267"/>
    </row>
    <row r="5" spans="1:46" x14ac:dyDescent="0.2">
      <c r="A5" s="573"/>
      <c r="B5" s="1"/>
      <c r="C5" s="2"/>
      <c r="D5" s="2"/>
      <c r="E5" s="2"/>
      <c r="F5" s="487"/>
      <c r="G5" s="2"/>
      <c r="H5" s="2"/>
      <c r="I5" s="487"/>
      <c r="J5" s="485" t="s">
        <v>819</v>
      </c>
      <c r="K5" s="381" t="s">
        <v>820</v>
      </c>
      <c r="L5" s="485" t="s">
        <v>821</v>
      </c>
      <c r="M5" s="492"/>
      <c r="N5" s="2"/>
      <c r="R5" s="380"/>
      <c r="X5" s="267"/>
      <c r="Y5" s="267"/>
      <c r="Z5" s="267"/>
      <c r="AA5" s="267"/>
      <c r="AB5" s="267"/>
      <c r="AC5" s="267"/>
      <c r="AD5" s="267"/>
      <c r="AE5" s="267"/>
      <c r="AF5" s="267"/>
      <c r="AG5" s="267"/>
      <c r="AH5" s="267"/>
      <c r="AI5" s="267"/>
      <c r="AJ5" s="267"/>
      <c r="AK5" s="267"/>
      <c r="AL5" s="267"/>
      <c r="AM5" s="267"/>
      <c r="AN5" s="267"/>
      <c r="AO5" s="267"/>
      <c r="AP5" s="267"/>
      <c r="AQ5" s="267"/>
      <c r="AR5" s="267"/>
      <c r="AS5" s="267"/>
      <c r="AT5" s="267"/>
    </row>
    <row r="6" spans="1:46" x14ac:dyDescent="0.2">
      <c r="A6" s="573"/>
      <c r="B6" s="279" t="s">
        <v>668</v>
      </c>
      <c r="C6" s="465">
        <v>1429860300.1900001</v>
      </c>
      <c r="D6" s="465">
        <v>154692449</v>
      </c>
      <c r="E6" s="465"/>
      <c r="F6" s="489">
        <f>C6+D6+E6</f>
        <v>1584552749.1900001</v>
      </c>
      <c r="G6" s="465">
        <v>4319414669.8999996</v>
      </c>
      <c r="H6" s="465">
        <v>1388583542.27</v>
      </c>
      <c r="I6" s="490">
        <f>G6+H6</f>
        <v>5707998212.1700001</v>
      </c>
      <c r="J6" s="490">
        <f>(I6+F6)</f>
        <v>7292550961.3600006</v>
      </c>
      <c r="K6" s="489">
        <v>2033900000</v>
      </c>
      <c r="L6" s="490">
        <f t="shared" ref="L6" si="0">(K6+I6+F6)</f>
        <v>9326450961.3600006</v>
      </c>
      <c r="M6" s="492"/>
      <c r="N6" s="500"/>
      <c r="O6" s="490"/>
      <c r="P6" s="506"/>
      <c r="Q6" s="507"/>
      <c r="R6" s="507"/>
      <c r="S6" s="507"/>
      <c r="T6" s="508"/>
      <c r="X6" s="267"/>
      <c r="Y6" s="267"/>
      <c r="Z6" s="267"/>
      <c r="AA6" s="267"/>
      <c r="AB6" s="267"/>
      <c r="AC6" s="267"/>
      <c r="AD6" s="267"/>
      <c r="AE6" s="267"/>
      <c r="AF6" s="267"/>
      <c r="AG6" s="267"/>
      <c r="AH6" s="267"/>
      <c r="AI6" s="267"/>
      <c r="AJ6" s="267"/>
      <c r="AK6" s="267"/>
      <c r="AL6" s="267"/>
      <c r="AM6" s="267"/>
      <c r="AN6" s="267"/>
      <c r="AO6" s="267"/>
      <c r="AP6" s="267"/>
      <c r="AQ6" s="267"/>
      <c r="AR6" s="267"/>
      <c r="AS6" s="267"/>
      <c r="AT6" s="267"/>
    </row>
    <row r="7" spans="1:46" x14ac:dyDescent="0.2">
      <c r="A7" s="573"/>
      <c r="B7" s="279"/>
      <c r="C7" s="465"/>
      <c r="D7" s="465"/>
      <c r="E7" s="465"/>
      <c r="F7" s="489"/>
      <c r="G7" s="465"/>
      <c r="H7" s="465"/>
      <c r="I7" s="490"/>
      <c r="J7" s="490"/>
      <c r="K7" s="489"/>
      <c r="L7" s="490"/>
      <c r="M7" s="492"/>
      <c r="N7" s="500"/>
      <c r="O7" s="490"/>
      <c r="P7" s="506"/>
      <c r="Q7" s="507"/>
      <c r="R7" s="507"/>
      <c r="S7" s="507"/>
      <c r="T7" s="508"/>
      <c r="X7" s="267"/>
      <c r="Y7" s="267"/>
      <c r="Z7" s="267"/>
      <c r="AA7" s="267"/>
      <c r="AB7" s="267"/>
      <c r="AC7" s="267"/>
      <c r="AD7" s="267"/>
      <c r="AE7" s="267"/>
      <c r="AF7" s="267"/>
      <c r="AG7" s="267"/>
      <c r="AH7" s="267"/>
      <c r="AI7" s="267"/>
      <c r="AJ7" s="267"/>
      <c r="AK7" s="267"/>
      <c r="AL7" s="267"/>
      <c r="AM7" s="267"/>
      <c r="AN7" s="267"/>
      <c r="AO7" s="267"/>
      <c r="AP7" s="267"/>
      <c r="AQ7" s="267"/>
      <c r="AR7" s="267"/>
      <c r="AS7" s="267"/>
      <c r="AT7" s="267"/>
    </row>
    <row r="8" spans="1:46" x14ac:dyDescent="0.2">
      <c r="A8" s="573"/>
      <c r="B8" s="279"/>
      <c r="C8" s="465"/>
      <c r="D8" s="465"/>
      <c r="E8" s="465"/>
      <c r="F8" s="489"/>
      <c r="G8" s="465"/>
      <c r="H8" s="465"/>
      <c r="I8" s="490"/>
      <c r="J8" s="490"/>
      <c r="K8" s="489"/>
      <c r="L8" s="490"/>
      <c r="M8" s="492"/>
      <c r="N8" s="500"/>
      <c r="O8" s="490"/>
      <c r="P8" s="506"/>
      <c r="Q8" s="507"/>
      <c r="R8" s="507"/>
      <c r="S8" s="507"/>
      <c r="T8" s="508"/>
      <c r="X8" s="267"/>
      <c r="Y8" s="267"/>
      <c r="Z8" s="267"/>
      <c r="AA8" s="267"/>
      <c r="AB8" s="267"/>
      <c r="AC8" s="267"/>
      <c r="AD8" s="267"/>
      <c r="AE8" s="267"/>
      <c r="AF8" s="267"/>
      <c r="AG8" s="267"/>
      <c r="AH8" s="267"/>
      <c r="AI8" s="267"/>
      <c r="AJ8" s="267"/>
      <c r="AK8" s="267"/>
      <c r="AL8" s="267"/>
      <c r="AM8" s="267"/>
      <c r="AN8" s="267"/>
      <c r="AO8" s="267"/>
      <c r="AP8" s="267"/>
      <c r="AQ8" s="267"/>
      <c r="AR8" s="267"/>
      <c r="AS8" s="267"/>
      <c r="AT8" s="267"/>
    </row>
    <row r="9" spans="1:46" x14ac:dyDescent="0.2">
      <c r="A9" s="573"/>
      <c r="B9" s="279"/>
      <c r="C9" s="465"/>
      <c r="D9" s="465"/>
      <c r="E9" s="465"/>
      <c r="F9" s="489"/>
      <c r="G9" s="465"/>
      <c r="H9" s="465"/>
      <c r="I9" s="490"/>
      <c r="J9" s="490"/>
      <c r="K9" s="489"/>
      <c r="L9" s="490"/>
      <c r="M9" s="492"/>
      <c r="N9" s="500"/>
      <c r="O9" s="490"/>
      <c r="P9" s="506"/>
      <c r="Q9" s="507"/>
      <c r="R9" s="507"/>
      <c r="S9" s="507"/>
      <c r="T9" s="508"/>
      <c r="X9" s="267"/>
      <c r="Y9" s="267"/>
      <c r="Z9" s="267"/>
      <c r="AA9" s="267"/>
      <c r="AB9" s="267"/>
      <c r="AC9" s="267"/>
      <c r="AD9" s="267"/>
      <c r="AE9" s="267"/>
      <c r="AF9" s="267"/>
      <c r="AG9" s="267"/>
      <c r="AH9" s="267"/>
      <c r="AI9" s="267"/>
      <c r="AJ9" s="267"/>
      <c r="AK9" s="267"/>
      <c r="AL9" s="267"/>
      <c r="AM9" s="267"/>
      <c r="AN9" s="267"/>
      <c r="AO9" s="267"/>
      <c r="AP9" s="267"/>
      <c r="AQ9" s="267"/>
      <c r="AR9" s="267"/>
      <c r="AS9" s="267"/>
      <c r="AT9" s="267"/>
    </row>
    <row r="10" spans="1:46" x14ac:dyDescent="0.2">
      <c r="A10" s="573"/>
      <c r="B10" s="279"/>
      <c r="C10" s="465"/>
      <c r="D10" s="465"/>
      <c r="E10" s="465"/>
      <c r="F10" s="489"/>
      <c r="G10" s="465"/>
      <c r="H10" s="465"/>
      <c r="I10" s="490"/>
      <c r="J10" s="490"/>
      <c r="K10" s="489"/>
      <c r="L10" s="490"/>
      <c r="M10" s="492"/>
      <c r="N10" s="500"/>
      <c r="O10" s="490"/>
      <c r="P10" s="506"/>
      <c r="Q10" s="507"/>
      <c r="R10" s="507"/>
      <c r="S10" s="507"/>
      <c r="T10" s="508"/>
      <c r="X10" s="267"/>
      <c r="Y10" s="267"/>
      <c r="Z10" s="267"/>
      <c r="AA10" s="267"/>
      <c r="AB10" s="267"/>
      <c r="AC10" s="267"/>
      <c r="AD10" s="267"/>
      <c r="AE10" s="267"/>
      <c r="AF10" s="267"/>
      <c r="AG10" s="267"/>
      <c r="AH10" s="267"/>
      <c r="AI10" s="267"/>
      <c r="AJ10" s="267"/>
      <c r="AK10" s="267"/>
      <c r="AL10" s="267"/>
      <c r="AM10" s="267"/>
      <c r="AN10" s="267"/>
      <c r="AO10" s="267"/>
      <c r="AP10" s="267"/>
      <c r="AQ10" s="267"/>
      <c r="AR10" s="267"/>
      <c r="AS10" s="267"/>
      <c r="AT10" s="267"/>
    </row>
    <row r="11" spans="1:46" x14ac:dyDescent="0.2">
      <c r="A11" s="573"/>
      <c r="B11" s="279"/>
      <c r="C11" s="465"/>
      <c r="D11" s="465"/>
      <c r="E11" s="465"/>
      <c r="F11" s="489"/>
      <c r="G11" s="465"/>
      <c r="H11" s="465"/>
      <c r="I11" s="490"/>
      <c r="J11" s="490"/>
      <c r="K11" s="509"/>
      <c r="L11" s="490"/>
      <c r="M11" s="492"/>
      <c r="N11" s="500"/>
      <c r="O11" s="490"/>
      <c r="P11" s="506"/>
      <c r="Q11" s="507"/>
      <c r="R11" s="507"/>
      <c r="S11" s="507"/>
      <c r="T11" s="508"/>
      <c r="X11" s="267"/>
      <c r="Y11" s="267"/>
      <c r="Z11" s="267"/>
      <c r="AA11" s="267"/>
      <c r="AB11" s="267"/>
      <c r="AC11" s="267"/>
      <c r="AD11" s="267"/>
      <c r="AE11" s="267"/>
      <c r="AF11" s="267"/>
      <c r="AG11" s="267"/>
      <c r="AH11" s="267"/>
      <c r="AI11" s="267"/>
      <c r="AJ11" s="267"/>
      <c r="AK11" s="267"/>
      <c r="AL11" s="267"/>
      <c r="AM11" s="267"/>
      <c r="AN11" s="267"/>
      <c r="AO11" s="267"/>
      <c r="AP11" s="267"/>
      <c r="AQ11" s="267"/>
      <c r="AR11" s="267"/>
      <c r="AS11" s="267"/>
      <c r="AT11" s="267"/>
    </row>
    <row r="12" spans="1:46" x14ac:dyDescent="0.2">
      <c r="A12" s="573"/>
      <c r="B12" s="279"/>
      <c r="C12" s="465"/>
      <c r="D12" s="465"/>
      <c r="E12" s="465"/>
      <c r="F12" s="489"/>
      <c r="G12" s="465"/>
      <c r="H12" s="465"/>
      <c r="I12" s="490"/>
      <c r="J12" s="490"/>
      <c r="K12" s="489"/>
      <c r="L12" s="490"/>
      <c r="M12" s="492"/>
      <c r="N12" s="500"/>
      <c r="O12" s="490"/>
      <c r="P12" s="506"/>
      <c r="Q12" s="507"/>
      <c r="R12" s="507"/>
      <c r="S12" s="507"/>
      <c r="T12" s="508"/>
      <c r="X12" s="267"/>
      <c r="Y12" s="267"/>
      <c r="Z12" s="267"/>
      <c r="AA12" s="267"/>
      <c r="AB12" s="267"/>
      <c r="AC12" s="267"/>
      <c r="AD12" s="267"/>
      <c r="AE12" s="267"/>
      <c r="AF12" s="267"/>
      <c r="AG12" s="267"/>
      <c r="AH12" s="267"/>
      <c r="AI12" s="267"/>
      <c r="AJ12" s="267"/>
      <c r="AK12" s="267"/>
      <c r="AL12" s="267"/>
      <c r="AM12" s="267"/>
      <c r="AN12" s="267"/>
      <c r="AO12" s="267"/>
      <c r="AP12" s="267"/>
      <c r="AQ12" s="267"/>
      <c r="AR12" s="267"/>
      <c r="AS12" s="267"/>
      <c r="AT12" s="267"/>
    </row>
    <row r="13" spans="1:46" x14ac:dyDescent="0.2">
      <c r="A13" s="573"/>
      <c r="B13" s="279"/>
      <c r="C13" s="465"/>
      <c r="D13" s="465"/>
      <c r="E13" s="465"/>
      <c r="F13" s="489"/>
      <c r="G13" s="465"/>
      <c r="H13" s="465"/>
      <c r="I13" s="490"/>
      <c r="J13" s="490"/>
      <c r="K13" s="489"/>
      <c r="L13" s="490"/>
      <c r="M13" s="492"/>
      <c r="N13" s="500"/>
      <c r="O13" s="490"/>
      <c r="P13" s="506"/>
      <c r="Q13" s="507"/>
      <c r="R13" s="507"/>
      <c r="S13" s="507"/>
      <c r="T13" s="508"/>
      <c r="X13" s="267"/>
      <c r="Y13" s="267"/>
      <c r="Z13" s="267"/>
      <c r="AA13" s="267"/>
      <c r="AB13" s="267"/>
      <c r="AC13" s="267"/>
      <c r="AD13" s="267"/>
      <c r="AE13" s="267"/>
      <c r="AF13" s="267"/>
      <c r="AG13" s="267"/>
      <c r="AH13" s="267"/>
      <c r="AI13" s="267"/>
      <c r="AJ13" s="267"/>
      <c r="AK13" s="267"/>
      <c r="AL13" s="267"/>
      <c r="AM13" s="267"/>
      <c r="AN13" s="267"/>
      <c r="AO13" s="267"/>
      <c r="AP13" s="267"/>
      <c r="AQ13" s="267"/>
      <c r="AR13" s="267"/>
      <c r="AS13" s="267"/>
      <c r="AT13" s="267"/>
    </row>
    <row r="14" spans="1:46" x14ac:dyDescent="0.2">
      <c r="A14" s="573"/>
      <c r="B14" s="279"/>
      <c r="C14" s="465"/>
      <c r="D14" s="465"/>
      <c r="E14" s="465"/>
      <c r="F14" s="489"/>
      <c r="G14" s="465"/>
      <c r="H14" s="465"/>
      <c r="I14" s="490"/>
      <c r="J14" s="490"/>
      <c r="K14" s="489"/>
      <c r="L14" s="490"/>
      <c r="M14" s="492"/>
      <c r="N14" s="500"/>
      <c r="O14" s="490"/>
      <c r="P14" s="506"/>
      <c r="Q14" s="507"/>
      <c r="R14" s="507"/>
      <c r="S14" s="507"/>
      <c r="T14" s="508"/>
      <c r="X14" s="267"/>
      <c r="Y14" s="267"/>
      <c r="Z14" s="267"/>
      <c r="AA14" s="267"/>
      <c r="AB14" s="267"/>
      <c r="AC14" s="267"/>
      <c r="AD14" s="267"/>
      <c r="AE14" s="267"/>
      <c r="AF14" s="267"/>
      <c r="AG14" s="267"/>
      <c r="AH14" s="267"/>
      <c r="AI14" s="267"/>
      <c r="AJ14" s="267"/>
      <c r="AK14" s="267"/>
      <c r="AL14" s="267"/>
      <c r="AM14" s="267"/>
      <c r="AN14" s="267"/>
      <c r="AO14" s="267"/>
      <c r="AP14" s="267"/>
      <c r="AQ14" s="267"/>
      <c r="AR14" s="267"/>
      <c r="AS14" s="267"/>
      <c r="AT14" s="267"/>
    </row>
    <row r="15" spans="1:46" x14ac:dyDescent="0.2">
      <c r="A15" s="573"/>
      <c r="B15" s="279"/>
      <c r="C15" s="465"/>
      <c r="D15" s="465"/>
      <c r="E15" s="465"/>
      <c r="F15" s="489"/>
      <c r="G15" s="465"/>
      <c r="H15" s="465"/>
      <c r="I15" s="490"/>
      <c r="J15" s="490"/>
      <c r="K15" s="489"/>
      <c r="L15" s="490"/>
      <c r="M15" s="492"/>
      <c r="N15" s="500"/>
      <c r="O15" s="490"/>
      <c r="P15" s="506"/>
      <c r="Q15" s="507"/>
      <c r="R15" s="507"/>
      <c r="S15" s="507"/>
      <c r="T15" s="508"/>
      <c r="X15" s="267"/>
      <c r="Y15" s="267"/>
      <c r="Z15" s="267"/>
      <c r="AA15" s="267"/>
      <c r="AB15" s="267"/>
      <c r="AC15" s="267"/>
      <c r="AD15" s="267"/>
      <c r="AE15" s="267"/>
      <c r="AF15" s="267"/>
      <c r="AG15" s="267"/>
      <c r="AH15" s="267"/>
      <c r="AI15" s="267"/>
      <c r="AJ15" s="267"/>
      <c r="AK15" s="267"/>
      <c r="AL15" s="267"/>
      <c r="AM15" s="267"/>
      <c r="AN15" s="267"/>
      <c r="AO15" s="267"/>
      <c r="AP15" s="267"/>
      <c r="AQ15" s="267"/>
      <c r="AR15" s="267"/>
      <c r="AS15" s="267"/>
      <c r="AT15" s="267"/>
    </row>
    <row r="16" spans="1:46" x14ac:dyDescent="0.2">
      <c r="A16" s="573"/>
      <c r="B16" s="279"/>
      <c r="C16" s="465"/>
      <c r="D16" s="465"/>
      <c r="E16" s="465"/>
      <c r="F16" s="489"/>
      <c r="G16" s="465"/>
      <c r="H16" s="465"/>
      <c r="I16" s="490"/>
      <c r="J16" s="490"/>
      <c r="K16" s="489"/>
      <c r="L16" s="490"/>
      <c r="M16" s="492"/>
      <c r="N16" s="500"/>
      <c r="O16" s="490"/>
      <c r="P16" s="506"/>
      <c r="Q16" s="507"/>
      <c r="R16" s="507"/>
      <c r="S16" s="507"/>
      <c r="T16" s="508"/>
      <c r="X16" s="267"/>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row>
    <row r="17" spans="1:46" x14ac:dyDescent="0.2">
      <c r="A17" s="573"/>
      <c r="B17" s="279"/>
      <c r="C17" s="465"/>
      <c r="D17" s="465"/>
      <c r="E17" s="465"/>
      <c r="F17" s="489"/>
      <c r="G17" s="465"/>
      <c r="H17" s="465"/>
      <c r="I17" s="490"/>
      <c r="J17" s="490"/>
      <c r="K17" s="489"/>
      <c r="L17" s="490"/>
      <c r="M17" s="492"/>
      <c r="N17" s="500"/>
      <c r="O17" s="506"/>
      <c r="P17" s="506"/>
      <c r="Q17" s="507"/>
      <c r="R17" s="507"/>
      <c r="S17" s="507"/>
      <c r="T17" s="508"/>
      <c r="X17" s="267"/>
      <c r="Y17" s="267"/>
      <c r="Z17" s="267"/>
      <c r="AA17" s="267"/>
      <c r="AB17" s="267"/>
      <c r="AC17" s="267"/>
      <c r="AD17" s="267"/>
      <c r="AE17" s="267"/>
      <c r="AF17" s="267"/>
      <c r="AG17" s="267"/>
      <c r="AH17" s="267"/>
      <c r="AI17" s="267"/>
      <c r="AJ17" s="267"/>
      <c r="AK17" s="267"/>
      <c r="AL17" s="267"/>
      <c r="AM17" s="267"/>
      <c r="AN17" s="267"/>
      <c r="AO17" s="267"/>
      <c r="AP17" s="267"/>
      <c r="AQ17" s="267"/>
      <c r="AR17" s="267"/>
      <c r="AS17" s="267"/>
      <c r="AT17" s="267"/>
    </row>
    <row r="18" spans="1:46" x14ac:dyDescent="0.2">
      <c r="A18" s="573"/>
      <c r="B18" s="184" t="s">
        <v>822</v>
      </c>
      <c r="C18" s="493"/>
      <c r="D18" s="493"/>
      <c r="E18" s="493"/>
      <c r="F18" s="493"/>
      <c r="G18" s="493"/>
      <c r="H18" s="493"/>
      <c r="I18" s="494"/>
      <c r="J18" s="495"/>
      <c r="K18" s="510" t="s">
        <v>790</v>
      </c>
      <c r="L18" s="493"/>
      <c r="M18" s="499" t="s">
        <v>646</v>
      </c>
      <c r="N18" s="500"/>
      <c r="O18" s="506"/>
      <c r="P18" s="506"/>
      <c r="Q18" s="507"/>
      <c r="R18" s="507"/>
      <c r="S18" s="507"/>
      <c r="T18" s="508"/>
      <c r="X18" s="267"/>
      <c r="Y18" s="267"/>
      <c r="Z18" s="267"/>
      <c r="AA18" s="267"/>
      <c r="AB18" s="267"/>
      <c r="AC18" s="267"/>
      <c r="AD18" s="267"/>
      <c r="AE18" s="267"/>
      <c r="AF18" s="267"/>
      <c r="AG18" s="267"/>
      <c r="AH18" s="267"/>
      <c r="AI18" s="267"/>
      <c r="AJ18" s="267"/>
      <c r="AK18" s="267"/>
      <c r="AL18" s="267"/>
      <c r="AM18" s="267"/>
      <c r="AN18" s="267"/>
      <c r="AO18" s="267"/>
      <c r="AP18" s="267"/>
      <c r="AQ18" s="267"/>
      <c r="AR18" s="267"/>
      <c r="AS18" s="267"/>
      <c r="AT18" s="267"/>
    </row>
    <row r="19" spans="1:46" x14ac:dyDescent="0.2">
      <c r="A19" s="573"/>
      <c r="B19" s="442"/>
      <c r="C19" s="484" t="s">
        <v>811</v>
      </c>
      <c r="D19" s="407" t="s">
        <v>812</v>
      </c>
      <c r="E19" s="407" t="s">
        <v>813</v>
      </c>
      <c r="F19" s="381" t="s">
        <v>814</v>
      </c>
      <c r="G19" s="407" t="s">
        <v>815</v>
      </c>
      <c r="H19" s="381" t="s">
        <v>816</v>
      </c>
      <c r="I19" s="381" t="s">
        <v>817</v>
      </c>
      <c r="J19" s="511" t="s">
        <v>755</v>
      </c>
      <c r="K19" s="381" t="s">
        <v>646</v>
      </c>
      <c r="L19" s="381" t="s">
        <v>818</v>
      </c>
      <c r="M19" s="3"/>
      <c r="N19" s="500"/>
      <c r="O19" s="506"/>
      <c r="P19" s="506"/>
      <c r="Q19" s="507"/>
      <c r="R19" s="507"/>
      <c r="S19" s="507"/>
      <c r="T19" s="508"/>
      <c r="X19" s="267"/>
      <c r="Y19" s="267"/>
      <c r="Z19" s="267"/>
      <c r="AA19" s="267"/>
      <c r="AB19" s="267"/>
      <c r="AC19" s="267"/>
      <c r="AD19" s="267"/>
      <c r="AE19" s="267"/>
      <c r="AF19" s="267"/>
      <c r="AG19" s="267"/>
      <c r="AH19" s="267"/>
      <c r="AI19" s="267"/>
      <c r="AJ19" s="267"/>
      <c r="AK19" s="267"/>
      <c r="AL19" s="267"/>
      <c r="AM19" s="267"/>
      <c r="AN19" s="267"/>
      <c r="AO19" s="267"/>
      <c r="AP19" s="267"/>
      <c r="AQ19" s="267"/>
      <c r="AR19" s="267"/>
      <c r="AS19" s="267"/>
      <c r="AT19" s="267"/>
    </row>
    <row r="20" spans="1:46" x14ac:dyDescent="0.2">
      <c r="A20" s="573"/>
      <c r="B20" s="442"/>
      <c r="C20" s="397"/>
      <c r="D20" s="405"/>
      <c r="E20" s="405"/>
      <c r="F20" s="397"/>
      <c r="G20" s="397"/>
      <c r="H20" s="397"/>
      <c r="I20" s="397"/>
      <c r="J20" s="511" t="s">
        <v>819</v>
      </c>
      <c r="K20" s="381" t="s">
        <v>823</v>
      </c>
      <c r="L20" s="381" t="s">
        <v>820</v>
      </c>
      <c r="M20" s="512"/>
      <c r="N20" s="500"/>
      <c r="P20" s="506"/>
      <c r="Q20" s="507"/>
      <c r="R20" s="507"/>
      <c r="S20" s="507"/>
      <c r="T20" s="508"/>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row>
    <row r="21" spans="1:46" x14ac:dyDescent="0.2">
      <c r="A21" s="573"/>
      <c r="B21" s="279" t="s">
        <v>668</v>
      </c>
      <c r="C21" s="465">
        <v>656913329</v>
      </c>
      <c r="D21" s="465">
        <v>23915012.199999999</v>
      </c>
      <c r="E21" s="465"/>
      <c r="F21" s="489">
        <f>C21+D21+E21</f>
        <v>680828341.20000005</v>
      </c>
      <c r="G21" s="465">
        <v>864226398.5</v>
      </c>
      <c r="H21" s="465">
        <v>0</v>
      </c>
      <c r="I21" s="489">
        <f>G21+H21</f>
        <v>864226398.5</v>
      </c>
      <c r="J21" s="489">
        <f t="shared" ref="J21" si="1">F21+I21</f>
        <v>1545054739.7</v>
      </c>
      <c r="K21" s="464">
        <f>J21+J6</f>
        <v>8837605701.0600014</v>
      </c>
      <c r="L21" s="489">
        <f t="shared" ref="L21" si="2">K6</f>
        <v>2033900000</v>
      </c>
      <c r="M21" s="466">
        <f>K21+L21</f>
        <v>10871505701.060001</v>
      </c>
      <c r="N21" s="500"/>
      <c r="O21" s="513"/>
      <c r="P21" s="506"/>
      <c r="Q21" s="507"/>
      <c r="R21" s="507"/>
      <c r="S21" s="507"/>
      <c r="T21" s="508"/>
      <c r="X21" s="267"/>
      <c r="Y21" s="267"/>
      <c r="Z21" s="267"/>
      <c r="AA21" s="267"/>
      <c r="AB21" s="267"/>
      <c r="AC21" s="267"/>
      <c r="AD21" s="267"/>
      <c r="AE21" s="267"/>
      <c r="AF21" s="267"/>
      <c r="AG21" s="267"/>
      <c r="AH21" s="267"/>
      <c r="AI21" s="267"/>
      <c r="AJ21" s="267"/>
      <c r="AK21" s="267"/>
      <c r="AL21" s="267"/>
      <c r="AM21" s="267"/>
      <c r="AN21" s="267"/>
      <c r="AO21" s="267"/>
      <c r="AP21" s="267"/>
      <c r="AQ21" s="267"/>
      <c r="AR21" s="267"/>
      <c r="AS21" s="267"/>
      <c r="AT21" s="267"/>
    </row>
    <row r="22" spans="1:46" x14ac:dyDescent="0.2">
      <c r="A22" s="573"/>
      <c r="B22" s="279"/>
      <c r="C22" s="465"/>
      <c r="D22" s="465"/>
      <c r="E22" s="465"/>
      <c r="F22" s="490"/>
      <c r="G22" s="465"/>
      <c r="H22" s="465"/>
      <c r="I22" s="489"/>
      <c r="J22" s="489"/>
      <c r="K22" s="464"/>
      <c r="L22" s="489"/>
      <c r="M22" s="466"/>
      <c r="N22" s="500"/>
      <c r="O22" s="513"/>
      <c r="P22" s="506"/>
      <c r="Q22" s="507"/>
      <c r="R22" s="507"/>
      <c r="S22" s="507"/>
      <c r="T22" s="508"/>
      <c r="X22" s="267"/>
      <c r="Y22" s="267"/>
      <c r="Z22" s="267"/>
      <c r="AA22" s="267"/>
      <c r="AB22" s="267"/>
      <c r="AC22" s="267"/>
      <c r="AD22" s="267"/>
      <c r="AE22" s="267"/>
      <c r="AF22" s="267"/>
      <c r="AG22" s="267"/>
      <c r="AH22" s="267"/>
      <c r="AI22" s="267"/>
      <c r="AJ22" s="267"/>
      <c r="AK22" s="267"/>
      <c r="AL22" s="267"/>
      <c r="AM22" s="267"/>
      <c r="AN22" s="267"/>
      <c r="AO22" s="267"/>
      <c r="AP22" s="267"/>
      <c r="AQ22" s="267"/>
      <c r="AR22" s="267"/>
      <c r="AS22" s="267"/>
      <c r="AT22" s="267"/>
    </row>
    <row r="23" spans="1:46" x14ac:dyDescent="0.2">
      <c r="A23" s="573"/>
      <c r="B23" s="279"/>
      <c r="C23" s="465"/>
      <c r="D23" s="465"/>
      <c r="E23" s="465"/>
      <c r="F23" s="465"/>
      <c r="G23" s="465"/>
      <c r="H23" s="465"/>
      <c r="I23" s="489"/>
      <c r="J23" s="489"/>
      <c r="K23" s="464"/>
      <c r="L23" s="489"/>
      <c r="M23" s="466"/>
      <c r="N23" s="465"/>
      <c r="O23" s="513"/>
      <c r="P23" s="513"/>
      <c r="Q23" s="508"/>
      <c r="R23" s="508"/>
      <c r="S23" s="508"/>
      <c r="T23" s="508"/>
      <c r="X23" s="267"/>
      <c r="Y23" s="267"/>
      <c r="Z23" s="267"/>
      <c r="AA23" s="267"/>
      <c r="AB23" s="267"/>
      <c r="AC23" s="267"/>
      <c r="AD23" s="267"/>
      <c r="AE23" s="267"/>
      <c r="AF23" s="267"/>
      <c r="AG23" s="267"/>
      <c r="AH23" s="267"/>
      <c r="AI23" s="267"/>
      <c r="AJ23" s="267"/>
      <c r="AK23" s="267"/>
      <c r="AL23" s="267"/>
      <c r="AM23" s="267"/>
      <c r="AN23" s="267"/>
      <c r="AO23" s="267"/>
      <c r="AP23" s="267"/>
      <c r="AQ23" s="267"/>
      <c r="AR23" s="267"/>
      <c r="AS23" s="267"/>
      <c r="AT23" s="267"/>
    </row>
    <row r="24" spans="1:46" x14ac:dyDescent="0.2">
      <c r="A24" s="573"/>
      <c r="B24" s="279"/>
      <c r="C24" s="465"/>
      <c r="D24" s="465"/>
      <c r="E24" s="465"/>
      <c r="F24" s="490"/>
      <c r="G24" s="465"/>
      <c r="H24" s="465"/>
      <c r="I24" s="489"/>
      <c r="J24" s="489"/>
      <c r="K24" s="464"/>
      <c r="L24" s="489"/>
      <c r="M24" s="466"/>
      <c r="N24" s="465"/>
      <c r="O24" s="513"/>
      <c r="P24" s="514"/>
      <c r="Q24" s="508"/>
      <c r="R24" s="508"/>
      <c r="S24" s="508"/>
      <c r="T24" s="508"/>
      <c r="X24" s="267"/>
      <c r="Y24" s="267"/>
      <c r="Z24" s="267"/>
      <c r="AA24" s="267"/>
      <c r="AB24" s="267"/>
      <c r="AC24" s="267"/>
      <c r="AD24" s="267"/>
      <c r="AE24" s="267"/>
      <c r="AF24" s="267"/>
      <c r="AG24" s="267"/>
      <c r="AH24" s="267"/>
      <c r="AI24" s="267"/>
      <c r="AJ24" s="267"/>
      <c r="AK24" s="267"/>
      <c r="AL24" s="267"/>
      <c r="AM24" s="267"/>
      <c r="AN24" s="267"/>
      <c r="AO24" s="267"/>
      <c r="AP24" s="267"/>
      <c r="AQ24" s="267"/>
      <c r="AR24" s="267"/>
      <c r="AS24" s="267"/>
      <c r="AT24" s="267"/>
    </row>
    <row r="25" spans="1:46" x14ac:dyDescent="0.2">
      <c r="A25" s="573"/>
      <c r="B25" s="279"/>
      <c r="C25" s="465"/>
      <c r="D25" s="465"/>
      <c r="E25" s="465"/>
      <c r="F25" s="490"/>
      <c r="G25" s="465"/>
      <c r="H25" s="465"/>
      <c r="I25" s="489"/>
      <c r="J25" s="489"/>
      <c r="K25" s="464"/>
      <c r="L25" s="489"/>
      <c r="M25" s="466"/>
      <c r="N25" s="465"/>
      <c r="O25" s="513"/>
      <c r="P25" s="514"/>
      <c r="Q25" s="508"/>
      <c r="R25" s="508"/>
      <c r="S25" s="508"/>
      <c r="T25" s="508"/>
      <c r="X25" s="267"/>
      <c r="Y25" s="267"/>
      <c r="Z25" s="267"/>
      <c r="AA25" s="267"/>
      <c r="AB25" s="267"/>
      <c r="AC25" s="267"/>
      <c r="AD25" s="267"/>
      <c r="AE25" s="267"/>
      <c r="AF25" s="267"/>
      <c r="AG25" s="267"/>
      <c r="AH25" s="267"/>
      <c r="AI25" s="267"/>
      <c r="AJ25" s="267"/>
      <c r="AK25" s="267"/>
      <c r="AL25" s="267"/>
      <c r="AM25" s="267"/>
      <c r="AN25" s="267"/>
      <c r="AO25" s="267"/>
      <c r="AP25" s="267"/>
      <c r="AQ25" s="267"/>
      <c r="AR25" s="267"/>
      <c r="AS25" s="267"/>
      <c r="AT25" s="267"/>
    </row>
    <row r="26" spans="1:46" x14ac:dyDescent="0.2">
      <c r="A26" s="573"/>
      <c r="B26" s="279"/>
      <c r="C26" s="465"/>
      <c r="D26" s="465"/>
      <c r="E26" s="465"/>
      <c r="F26" s="490"/>
      <c r="G26" s="465"/>
      <c r="H26" s="465"/>
      <c r="I26" s="489"/>
      <c r="J26" s="489"/>
      <c r="K26" s="464"/>
      <c r="L26" s="489"/>
      <c r="M26" s="515"/>
      <c r="N26" s="465"/>
      <c r="O26" s="513"/>
      <c r="P26" s="514"/>
      <c r="Q26" s="508"/>
      <c r="R26" s="508"/>
      <c r="S26" s="508"/>
      <c r="T26" s="508"/>
      <c r="X26" s="267"/>
      <c r="Y26" s="267"/>
      <c r="Z26" s="267"/>
      <c r="AA26" s="267"/>
      <c r="AB26" s="267"/>
      <c r="AC26" s="267"/>
      <c r="AD26" s="267"/>
      <c r="AE26" s="267"/>
      <c r="AF26" s="267"/>
      <c r="AG26" s="267"/>
      <c r="AH26" s="267"/>
      <c r="AI26" s="267"/>
      <c r="AJ26" s="267"/>
      <c r="AK26" s="267"/>
      <c r="AL26" s="267"/>
      <c r="AM26" s="267"/>
      <c r="AN26" s="267"/>
      <c r="AO26" s="267"/>
      <c r="AP26" s="267"/>
      <c r="AQ26" s="267"/>
      <c r="AR26" s="267"/>
      <c r="AS26" s="267"/>
      <c r="AT26" s="267"/>
    </row>
    <row r="27" spans="1:46" x14ac:dyDescent="0.2">
      <c r="A27" s="573"/>
      <c r="B27" s="279"/>
      <c r="C27" s="465"/>
      <c r="D27" s="465"/>
      <c r="E27" s="465"/>
      <c r="F27" s="489"/>
      <c r="G27" s="465"/>
      <c r="H27" s="465"/>
      <c r="I27" s="490"/>
      <c r="J27" s="489"/>
      <c r="K27" s="464"/>
      <c r="L27" s="489"/>
      <c r="M27" s="515"/>
      <c r="N27" s="465"/>
      <c r="O27" s="513"/>
      <c r="P27" s="514"/>
      <c r="Q27" s="508"/>
      <c r="R27" s="508"/>
      <c r="S27" s="508"/>
      <c r="T27" s="508"/>
      <c r="X27" s="267"/>
      <c r="Y27" s="267"/>
      <c r="Z27" s="267"/>
      <c r="AA27" s="267"/>
      <c r="AB27" s="267"/>
      <c r="AC27" s="267"/>
      <c r="AD27" s="267"/>
      <c r="AE27" s="267"/>
      <c r="AF27" s="267"/>
      <c r="AG27" s="267"/>
      <c r="AH27" s="267"/>
      <c r="AI27" s="267"/>
      <c r="AJ27" s="267"/>
      <c r="AK27" s="267"/>
      <c r="AL27" s="267"/>
      <c r="AM27" s="267"/>
      <c r="AN27" s="267"/>
      <c r="AO27" s="267"/>
      <c r="AP27" s="267"/>
      <c r="AQ27" s="267"/>
      <c r="AR27" s="267"/>
      <c r="AS27" s="267"/>
      <c r="AT27" s="267"/>
    </row>
    <row r="28" spans="1:46" x14ac:dyDescent="0.2">
      <c r="A28" s="573"/>
      <c r="B28" s="279"/>
      <c r="C28" s="465"/>
      <c r="D28" s="465"/>
      <c r="E28" s="465"/>
      <c r="F28" s="489"/>
      <c r="G28" s="465"/>
      <c r="H28" s="465"/>
      <c r="I28" s="490"/>
      <c r="J28" s="489"/>
      <c r="K28" s="464"/>
      <c r="L28" s="489"/>
      <c r="M28" s="515"/>
      <c r="N28" s="465"/>
      <c r="O28" s="513"/>
      <c r="P28" s="514"/>
      <c r="Q28" s="508"/>
      <c r="R28" s="508"/>
      <c r="S28" s="508"/>
      <c r="T28" s="508"/>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267"/>
      <c r="AT28" s="267"/>
    </row>
    <row r="29" spans="1:46" x14ac:dyDescent="0.2">
      <c r="A29" s="573"/>
      <c r="B29" s="279"/>
      <c r="C29" s="465"/>
      <c r="D29" s="465"/>
      <c r="E29" s="465"/>
      <c r="F29" s="489"/>
      <c r="G29" s="465"/>
      <c r="H29" s="465"/>
      <c r="I29" s="490"/>
      <c r="J29" s="489"/>
      <c r="K29" s="464"/>
      <c r="L29" s="489"/>
      <c r="M29" s="515"/>
      <c r="N29" s="516"/>
      <c r="O29" s="513"/>
      <c r="P29" s="514"/>
      <c r="Q29" s="516"/>
      <c r="R29" s="508"/>
      <c r="S29" s="508"/>
      <c r="T29" s="508"/>
      <c r="X29" s="267"/>
      <c r="Y29" s="267"/>
      <c r="Z29" s="267"/>
      <c r="AA29" s="267"/>
      <c r="AB29" s="267"/>
      <c r="AC29" s="267"/>
      <c r="AD29" s="267"/>
      <c r="AE29" s="267"/>
      <c r="AF29" s="267"/>
      <c r="AG29" s="267"/>
      <c r="AH29" s="267"/>
      <c r="AI29" s="267"/>
      <c r="AJ29" s="267"/>
      <c r="AK29" s="267"/>
      <c r="AL29" s="267"/>
      <c r="AM29" s="267"/>
      <c r="AN29" s="267"/>
      <c r="AO29" s="267"/>
      <c r="AP29" s="267"/>
      <c r="AQ29" s="267"/>
      <c r="AR29" s="267"/>
      <c r="AS29" s="267"/>
      <c r="AT29" s="267"/>
    </row>
    <row r="30" spans="1:46" x14ac:dyDescent="0.2">
      <c r="A30" s="573"/>
      <c r="B30" s="279"/>
      <c r="C30" s="465"/>
      <c r="D30" s="465"/>
      <c r="E30" s="465"/>
      <c r="F30" s="489"/>
      <c r="G30" s="465"/>
      <c r="H30" s="465"/>
      <c r="I30" s="490"/>
      <c r="J30" s="489"/>
      <c r="K30" s="464"/>
      <c r="L30" s="489"/>
      <c r="M30" s="515"/>
      <c r="N30" s="465"/>
      <c r="O30" s="513"/>
      <c r="P30" s="514"/>
      <c r="Q30" s="508"/>
      <c r="R30" s="508"/>
      <c r="S30" s="508"/>
      <c r="T30" s="508"/>
      <c r="X30" s="267"/>
      <c r="Y30" s="267"/>
      <c r="Z30" s="267"/>
      <c r="AA30" s="267"/>
      <c r="AB30" s="267"/>
      <c r="AC30" s="267"/>
      <c r="AD30" s="267"/>
      <c r="AE30" s="267"/>
      <c r="AF30" s="267"/>
      <c r="AG30" s="267"/>
      <c r="AH30" s="267"/>
      <c r="AI30" s="267"/>
      <c r="AJ30" s="267"/>
      <c r="AK30" s="267"/>
      <c r="AL30" s="267"/>
      <c r="AM30" s="267"/>
      <c r="AN30" s="267"/>
      <c r="AO30" s="267"/>
      <c r="AP30" s="267"/>
      <c r="AQ30" s="267"/>
      <c r="AR30" s="267"/>
      <c r="AS30" s="267"/>
      <c r="AT30" s="267"/>
    </row>
    <row r="31" spans="1:46" x14ac:dyDescent="0.2">
      <c r="A31" s="573"/>
      <c r="B31" s="279"/>
      <c r="C31" s="465"/>
      <c r="D31" s="465"/>
      <c r="E31" s="465"/>
      <c r="F31" s="489"/>
      <c r="G31" s="465"/>
      <c r="H31" s="465"/>
      <c r="I31" s="490"/>
      <c r="J31" s="489"/>
      <c r="K31" s="464"/>
      <c r="L31" s="489"/>
      <c r="M31" s="515"/>
      <c r="N31" s="465"/>
      <c r="O31" s="513"/>
      <c r="P31" s="514"/>
      <c r="Q31" s="508"/>
      <c r="R31" s="508"/>
      <c r="S31" s="508"/>
      <c r="T31" s="508"/>
      <c r="X31" s="267"/>
      <c r="Y31" s="267"/>
      <c r="Z31" s="267"/>
      <c r="AA31" s="267"/>
      <c r="AB31" s="267"/>
      <c r="AC31" s="267"/>
      <c r="AD31" s="267"/>
      <c r="AE31" s="267"/>
      <c r="AF31" s="267"/>
      <c r="AG31" s="267"/>
      <c r="AH31" s="267"/>
      <c r="AI31" s="267"/>
      <c r="AJ31" s="267"/>
      <c r="AK31" s="267"/>
      <c r="AL31" s="267"/>
      <c r="AM31" s="267"/>
      <c r="AN31" s="267"/>
      <c r="AO31" s="267"/>
      <c r="AP31" s="267"/>
      <c r="AQ31" s="267"/>
      <c r="AR31" s="267"/>
      <c r="AS31" s="267"/>
      <c r="AT31" s="267"/>
    </row>
    <row r="32" spans="1:46" x14ac:dyDescent="0.2">
      <c r="A32" s="573"/>
      <c r="B32" s="279"/>
      <c r="C32" s="502"/>
      <c r="D32" s="502"/>
      <c r="E32" s="502"/>
      <c r="F32" s="490"/>
      <c r="G32" s="502"/>
      <c r="H32" s="465"/>
      <c r="I32" s="489"/>
      <c r="J32" s="501"/>
      <c r="K32" s="464"/>
      <c r="L32" s="489"/>
      <c r="M32" s="466"/>
      <c r="N32" s="465"/>
      <c r="O32" s="513"/>
      <c r="P32" s="513"/>
      <c r="Q32" s="508"/>
      <c r="R32" s="508"/>
      <c r="S32" s="508"/>
      <c r="T32" s="508"/>
      <c r="X32" s="267"/>
      <c r="Y32" s="267"/>
      <c r="Z32" s="267"/>
      <c r="AA32" s="267"/>
      <c r="AB32" s="267"/>
      <c r="AC32" s="267"/>
      <c r="AD32" s="267"/>
      <c r="AE32" s="267"/>
      <c r="AF32" s="267"/>
      <c r="AG32" s="267"/>
      <c r="AH32" s="267"/>
      <c r="AI32" s="267"/>
      <c r="AJ32" s="267"/>
      <c r="AK32" s="267"/>
      <c r="AL32" s="267"/>
      <c r="AM32" s="267"/>
      <c r="AN32" s="267"/>
      <c r="AO32" s="267"/>
      <c r="AP32" s="267"/>
      <c r="AQ32" s="267"/>
      <c r="AR32" s="267"/>
      <c r="AS32" s="267"/>
      <c r="AT32" s="267"/>
    </row>
    <row r="33" spans="1:46" x14ac:dyDescent="0.2">
      <c r="A33" s="573"/>
      <c r="B33" s="517" t="s">
        <v>829</v>
      </c>
      <c r="C33" s="2"/>
      <c r="D33" s="2"/>
      <c r="E33" s="2"/>
      <c r="F33" s="2"/>
      <c r="G33" s="2"/>
      <c r="H33" s="2"/>
      <c r="I33" s="2"/>
      <c r="J33" s="2"/>
      <c r="K33" s="2"/>
      <c r="L33" s="2"/>
      <c r="M33" s="3"/>
      <c r="N33" s="465"/>
      <c r="O33" s="513"/>
      <c r="P33" s="513"/>
      <c r="Q33" s="508"/>
      <c r="R33" s="508"/>
      <c r="S33" s="508"/>
      <c r="T33" s="508"/>
      <c r="X33" s="267"/>
      <c r="Y33" s="267"/>
      <c r="Z33" s="267"/>
      <c r="AA33" s="267"/>
      <c r="AB33" s="267"/>
      <c r="AC33" s="267"/>
      <c r="AD33" s="267"/>
      <c r="AE33" s="267"/>
      <c r="AF33" s="267"/>
      <c r="AG33" s="267"/>
      <c r="AH33" s="267"/>
      <c r="AI33" s="267"/>
      <c r="AJ33" s="267"/>
      <c r="AK33" s="267"/>
      <c r="AL33" s="267"/>
      <c r="AM33" s="267"/>
      <c r="AN33" s="267"/>
      <c r="AO33" s="267"/>
      <c r="AP33" s="267"/>
      <c r="AQ33" s="267"/>
      <c r="AR33" s="267"/>
      <c r="AS33" s="267"/>
      <c r="AT33" s="267"/>
    </row>
    <row r="34" spans="1:46" x14ac:dyDescent="0.2">
      <c r="A34" s="573"/>
      <c r="B34" s="1" t="s">
        <v>668</v>
      </c>
      <c r="C34" s="465">
        <v>16009407.9</v>
      </c>
      <c r="D34" s="2"/>
      <c r="E34" s="2"/>
      <c r="F34" s="2"/>
      <c r="G34" s="2"/>
      <c r="H34" s="2"/>
      <c r="I34" s="2"/>
      <c r="J34" s="2"/>
      <c r="K34" s="2"/>
      <c r="L34" s="2"/>
      <c r="M34" s="3"/>
      <c r="N34" s="465"/>
      <c r="O34" s="513"/>
      <c r="P34" s="513"/>
      <c r="Q34" s="508"/>
      <c r="R34" s="508"/>
      <c r="S34" s="508"/>
      <c r="T34" s="508"/>
      <c r="X34" s="267"/>
      <c r="Y34" s="267"/>
      <c r="Z34" s="267"/>
      <c r="AA34" s="267"/>
      <c r="AB34" s="267"/>
      <c r="AC34" s="267"/>
      <c r="AD34" s="267"/>
      <c r="AE34" s="267"/>
      <c r="AF34" s="267"/>
      <c r="AG34" s="267"/>
      <c r="AH34" s="267"/>
      <c r="AI34" s="267"/>
      <c r="AJ34" s="267"/>
      <c r="AK34" s="267"/>
      <c r="AL34" s="267"/>
      <c r="AM34" s="267"/>
      <c r="AN34" s="267"/>
      <c r="AO34" s="267"/>
      <c r="AP34" s="267"/>
      <c r="AQ34" s="267"/>
      <c r="AR34" s="267"/>
      <c r="AS34" s="267"/>
      <c r="AT34" s="267"/>
    </row>
    <row r="35" spans="1:46" x14ac:dyDescent="0.2">
      <c r="A35" s="573"/>
      <c r="B35" s="1"/>
      <c r="C35" s="452"/>
      <c r="D35" s="2"/>
      <c r="E35" s="2"/>
      <c r="F35" s="2"/>
      <c r="G35" s="2"/>
      <c r="H35" s="2"/>
      <c r="I35" s="2"/>
      <c r="J35" s="2"/>
      <c r="K35" s="2"/>
      <c r="L35" s="2"/>
      <c r="M35" s="3"/>
      <c r="N35" s="465"/>
      <c r="O35" s="513"/>
      <c r="P35" s="513"/>
      <c r="Q35" s="508"/>
      <c r="R35" s="508"/>
      <c r="S35" s="508"/>
      <c r="T35" s="508"/>
      <c r="X35" s="267"/>
      <c r="Y35" s="267"/>
      <c r="Z35" s="267"/>
      <c r="AA35" s="267"/>
      <c r="AB35" s="267"/>
      <c r="AC35" s="267"/>
      <c r="AD35" s="267"/>
      <c r="AE35" s="267"/>
      <c r="AF35" s="267"/>
      <c r="AG35" s="267"/>
      <c r="AH35" s="267"/>
      <c r="AI35" s="267"/>
      <c r="AJ35" s="267"/>
      <c r="AK35" s="267"/>
      <c r="AL35" s="267"/>
      <c r="AM35" s="267"/>
      <c r="AN35" s="267"/>
      <c r="AO35" s="267"/>
      <c r="AP35" s="267"/>
      <c r="AQ35" s="267"/>
      <c r="AR35" s="267"/>
      <c r="AS35" s="267"/>
      <c r="AT35" s="267"/>
    </row>
    <row r="36" spans="1:46" x14ac:dyDescent="0.2">
      <c r="A36" s="573"/>
      <c r="B36" s="1"/>
      <c r="C36" s="452"/>
      <c r="D36" s="2"/>
      <c r="E36" s="2"/>
      <c r="F36" s="2"/>
      <c r="G36" s="2"/>
      <c r="H36" s="2"/>
      <c r="I36" s="2"/>
      <c r="J36" s="2"/>
      <c r="K36" s="2"/>
      <c r="L36" s="2"/>
      <c r="M36" s="3"/>
      <c r="N36" s="465"/>
      <c r="O36" s="513"/>
      <c r="P36" s="513"/>
      <c r="Q36" s="508"/>
      <c r="R36" s="508"/>
      <c r="S36" s="508"/>
      <c r="T36" s="508"/>
      <c r="X36" s="267"/>
      <c r="Y36" s="267"/>
      <c r="Z36" s="267"/>
      <c r="AA36" s="267"/>
      <c r="AB36" s="267"/>
      <c r="AC36" s="267"/>
      <c r="AD36" s="267"/>
      <c r="AE36" s="267"/>
      <c r="AF36" s="267"/>
      <c r="AG36" s="267"/>
      <c r="AH36" s="267"/>
      <c r="AI36" s="267"/>
      <c r="AJ36" s="267"/>
      <c r="AK36" s="267"/>
      <c r="AL36" s="267"/>
      <c r="AM36" s="267"/>
      <c r="AN36" s="267"/>
      <c r="AO36" s="267"/>
      <c r="AP36" s="267"/>
      <c r="AQ36" s="267"/>
      <c r="AR36" s="267"/>
      <c r="AS36" s="267"/>
      <c r="AT36" s="267"/>
    </row>
    <row r="37" spans="1:46" x14ac:dyDescent="0.2">
      <c r="A37" s="573"/>
      <c r="B37" s="279"/>
      <c r="C37" s="452"/>
      <c r="D37" s="2"/>
      <c r="E37" s="2"/>
      <c r="F37" s="2"/>
      <c r="G37" s="401" t="s">
        <v>825</v>
      </c>
      <c r="H37" s="2"/>
      <c r="I37" s="2"/>
      <c r="J37" s="2"/>
      <c r="K37" s="395"/>
      <c r="L37" s="395"/>
      <c r="M37" s="3"/>
      <c r="N37" s="465"/>
      <c r="O37" s="513"/>
      <c r="P37" s="513"/>
      <c r="Q37" s="508"/>
      <c r="R37" s="508"/>
      <c r="S37" s="508"/>
      <c r="T37" s="508"/>
      <c r="X37" s="267"/>
      <c r="Y37" s="267"/>
      <c r="Z37" s="267"/>
      <c r="AA37" s="267"/>
      <c r="AB37" s="267"/>
      <c r="AC37" s="267"/>
      <c r="AD37" s="267"/>
      <c r="AE37" s="267"/>
      <c r="AF37" s="267"/>
      <c r="AG37" s="267"/>
      <c r="AH37" s="267"/>
      <c r="AI37" s="267"/>
      <c r="AJ37" s="267"/>
      <c r="AK37" s="267"/>
      <c r="AL37" s="267"/>
      <c r="AM37" s="267"/>
      <c r="AN37" s="267"/>
      <c r="AO37" s="267"/>
      <c r="AP37" s="267"/>
      <c r="AQ37" s="267"/>
      <c r="AR37" s="267"/>
      <c r="AS37" s="267"/>
      <c r="AT37" s="267"/>
    </row>
    <row r="38" spans="1:46" x14ac:dyDescent="0.2">
      <c r="A38" s="573"/>
      <c r="B38" s="1"/>
      <c r="C38" s="452"/>
      <c r="D38" s="2"/>
      <c r="E38" s="2"/>
      <c r="F38" s="2"/>
      <c r="G38" s="2" t="s">
        <v>826</v>
      </c>
      <c r="H38" s="2"/>
      <c r="I38" s="2"/>
      <c r="J38" s="2"/>
      <c r="K38" s="2"/>
      <c r="L38" s="2"/>
      <c r="M38" s="3"/>
      <c r="N38" s="465"/>
      <c r="O38" s="513"/>
      <c r="P38" s="513"/>
      <c r="Q38" s="508"/>
      <c r="R38" s="508"/>
      <c r="S38" s="508"/>
      <c r="T38" s="508"/>
      <c r="X38" s="267"/>
      <c r="Y38" s="267"/>
      <c r="Z38" s="267"/>
      <c r="AA38" s="267"/>
      <c r="AB38" s="267"/>
      <c r="AC38" s="267"/>
      <c r="AD38" s="267"/>
      <c r="AE38" s="267"/>
      <c r="AF38" s="267"/>
      <c r="AG38" s="267"/>
      <c r="AH38" s="267"/>
      <c r="AI38" s="267"/>
      <c r="AJ38" s="267"/>
      <c r="AK38" s="267"/>
      <c r="AL38" s="267"/>
      <c r="AM38" s="267"/>
      <c r="AN38" s="267"/>
      <c r="AO38" s="267"/>
      <c r="AP38" s="267"/>
      <c r="AQ38" s="267"/>
      <c r="AR38" s="267"/>
      <c r="AS38" s="267"/>
      <c r="AT38" s="267"/>
    </row>
    <row r="39" spans="1:46" x14ac:dyDescent="0.2">
      <c r="A39" s="573"/>
      <c r="B39" s="1"/>
      <c r="C39" s="452"/>
      <c r="D39" s="2"/>
      <c r="E39" s="2"/>
      <c r="F39" s="2"/>
      <c r="G39" s="2"/>
      <c r="H39" s="2"/>
      <c r="I39" s="2"/>
      <c r="J39" s="2"/>
      <c r="K39" s="2"/>
      <c r="L39" s="2"/>
      <c r="M39" s="3"/>
      <c r="N39" s="465"/>
      <c r="O39" s="513"/>
      <c r="P39" s="513"/>
      <c r="Q39" s="508"/>
      <c r="R39" s="508"/>
      <c r="S39" s="508"/>
      <c r="T39" s="508"/>
      <c r="X39" s="267"/>
      <c r="Y39" s="267"/>
      <c r="Z39" s="267"/>
      <c r="AA39" s="267"/>
      <c r="AB39" s="267"/>
      <c r="AC39" s="267"/>
      <c r="AD39" s="267"/>
      <c r="AE39" s="267"/>
      <c r="AF39" s="267"/>
      <c r="AG39" s="267"/>
      <c r="AH39" s="267"/>
      <c r="AI39" s="267"/>
      <c r="AJ39" s="267"/>
      <c r="AK39" s="267"/>
      <c r="AL39" s="267"/>
      <c r="AM39" s="267"/>
      <c r="AN39" s="267"/>
      <c r="AO39" s="267"/>
      <c r="AP39" s="267"/>
      <c r="AQ39" s="267"/>
      <c r="AR39" s="267"/>
      <c r="AS39" s="267"/>
      <c r="AT39" s="267"/>
    </row>
    <row r="40" spans="1:46" x14ac:dyDescent="0.2">
      <c r="A40" s="573"/>
      <c r="B40" s="1"/>
      <c r="C40" s="452"/>
      <c r="D40" s="2"/>
      <c r="E40" s="2"/>
      <c r="F40" s="2"/>
      <c r="G40" s="2"/>
      <c r="H40" s="2"/>
      <c r="I40" s="2"/>
      <c r="J40" s="2"/>
      <c r="K40" s="2"/>
      <c r="L40" s="2"/>
      <c r="M40" s="3"/>
      <c r="N40" s="465"/>
      <c r="O40" s="513"/>
      <c r="P40" s="513"/>
      <c r="Q40" s="508"/>
      <c r="R40" s="508"/>
      <c r="S40" s="508"/>
      <c r="T40" s="508"/>
      <c r="X40" s="267"/>
      <c r="Y40" s="267"/>
      <c r="Z40" s="267"/>
      <c r="AA40" s="267"/>
      <c r="AB40" s="267"/>
      <c r="AC40" s="267"/>
      <c r="AD40" s="267"/>
      <c r="AE40" s="267"/>
      <c r="AF40" s="267"/>
      <c r="AG40" s="267"/>
      <c r="AH40" s="267"/>
      <c r="AI40" s="267"/>
      <c r="AJ40" s="267"/>
      <c r="AK40" s="267"/>
      <c r="AL40" s="267"/>
      <c r="AM40" s="267"/>
      <c r="AN40" s="267"/>
      <c r="AO40" s="267"/>
      <c r="AP40" s="267"/>
      <c r="AQ40" s="267"/>
      <c r="AR40" s="267"/>
      <c r="AS40" s="267"/>
      <c r="AT40" s="267"/>
    </row>
    <row r="41" spans="1:46" x14ac:dyDescent="0.2">
      <c r="A41" s="573"/>
      <c r="B41" s="1"/>
      <c r="C41" s="452"/>
      <c r="D41" s="2"/>
      <c r="E41" s="2"/>
      <c r="F41" s="2"/>
      <c r="G41" s="2"/>
      <c r="H41" s="2"/>
      <c r="I41" s="2"/>
      <c r="J41" s="2"/>
      <c r="K41" s="2"/>
      <c r="L41" s="2"/>
      <c r="M41" s="3"/>
      <c r="N41" s="465"/>
      <c r="O41" s="513"/>
      <c r="P41" s="513"/>
      <c r="Q41" s="508"/>
      <c r="R41" s="508"/>
      <c r="S41" s="508"/>
      <c r="T41" s="508"/>
      <c r="X41" s="267"/>
      <c r="Y41" s="267"/>
      <c r="Z41" s="267"/>
      <c r="AA41" s="267"/>
      <c r="AB41" s="267"/>
      <c r="AC41" s="267"/>
      <c r="AD41" s="267"/>
      <c r="AE41" s="267"/>
      <c r="AF41" s="267"/>
      <c r="AG41" s="267"/>
      <c r="AH41" s="267"/>
      <c r="AI41" s="267"/>
      <c r="AJ41" s="267"/>
      <c r="AK41" s="267"/>
      <c r="AL41" s="267"/>
      <c r="AM41" s="267"/>
      <c r="AN41" s="267"/>
      <c r="AO41" s="267"/>
      <c r="AP41" s="267"/>
      <c r="AQ41" s="267"/>
      <c r="AR41" s="267"/>
      <c r="AS41" s="267"/>
      <c r="AT41" s="267"/>
    </row>
    <row r="42" spans="1:46" x14ac:dyDescent="0.2">
      <c r="A42" s="573"/>
      <c r="B42" s="1"/>
      <c r="C42" s="452"/>
      <c r="D42" s="2"/>
      <c r="E42" s="2"/>
      <c r="F42" s="2"/>
      <c r="G42" s="2"/>
      <c r="H42" s="2"/>
      <c r="I42" s="2"/>
      <c r="J42" s="2"/>
      <c r="K42" s="2"/>
      <c r="L42" s="2"/>
      <c r="M42" s="3"/>
      <c r="N42" s="465"/>
      <c r="O42" s="513"/>
      <c r="P42" s="513"/>
      <c r="Q42" s="508"/>
      <c r="R42" s="508"/>
      <c r="S42" s="508"/>
      <c r="T42" s="508"/>
      <c r="X42" s="267"/>
      <c r="Y42" s="267"/>
      <c r="Z42" s="267"/>
      <c r="AA42" s="267"/>
      <c r="AB42" s="267"/>
      <c r="AC42" s="267"/>
      <c r="AD42" s="267"/>
      <c r="AE42" s="267"/>
      <c r="AF42" s="267"/>
      <c r="AG42" s="267"/>
      <c r="AH42" s="267"/>
      <c r="AI42" s="267"/>
      <c r="AJ42" s="267"/>
      <c r="AK42" s="267"/>
      <c r="AL42" s="267"/>
      <c r="AM42" s="267"/>
      <c r="AN42" s="267"/>
      <c r="AO42" s="267"/>
      <c r="AP42" s="267"/>
      <c r="AQ42" s="267"/>
      <c r="AR42" s="267"/>
      <c r="AS42" s="267"/>
      <c r="AT42" s="267"/>
    </row>
    <row r="43" spans="1:46" x14ac:dyDescent="0.2">
      <c r="A43" s="573"/>
      <c r="B43" s="1"/>
      <c r="C43" s="452"/>
      <c r="D43" s="2"/>
      <c r="E43" s="2"/>
      <c r="F43" s="2"/>
      <c r="G43" s="2"/>
      <c r="H43" s="2"/>
      <c r="I43" s="2"/>
      <c r="J43" s="2"/>
      <c r="K43" s="2"/>
      <c r="L43" s="2"/>
      <c r="M43" s="3"/>
      <c r="N43" s="465"/>
      <c r="O43" s="513"/>
      <c r="P43" s="513"/>
      <c r="Q43" s="508"/>
      <c r="R43" s="508"/>
      <c r="S43" s="508"/>
      <c r="T43" s="508"/>
      <c r="X43" s="267"/>
      <c r="Y43" s="267"/>
      <c r="Z43" s="267"/>
      <c r="AA43" s="267"/>
      <c r="AB43" s="267"/>
      <c r="AC43" s="267"/>
      <c r="AD43" s="267"/>
      <c r="AE43" s="267"/>
      <c r="AF43" s="267"/>
      <c r="AG43" s="267"/>
      <c r="AH43" s="267"/>
      <c r="AI43" s="267"/>
      <c r="AJ43" s="267"/>
      <c r="AK43" s="267"/>
      <c r="AL43" s="267"/>
      <c r="AM43" s="267"/>
      <c r="AN43" s="267"/>
      <c r="AO43" s="267"/>
      <c r="AP43" s="267"/>
      <c r="AQ43" s="267"/>
      <c r="AR43" s="267"/>
      <c r="AS43" s="267"/>
      <c r="AT43" s="267"/>
    </row>
    <row r="44" spans="1:46" x14ac:dyDescent="0.2">
      <c r="A44" s="573"/>
      <c r="B44" s="174"/>
      <c r="C44" s="437"/>
      <c r="D44" s="180"/>
      <c r="E44" s="180"/>
      <c r="F44" s="180"/>
      <c r="G44" s="180"/>
      <c r="H44" s="180"/>
      <c r="I44" s="180"/>
      <c r="J44" s="180"/>
      <c r="K44" s="180"/>
      <c r="L44" s="180"/>
      <c r="M44" s="409"/>
      <c r="N44" s="465"/>
      <c r="O44" s="513"/>
      <c r="P44" s="513"/>
      <c r="Q44" s="508"/>
      <c r="R44" s="508"/>
      <c r="S44" s="508"/>
      <c r="T44" s="508"/>
      <c r="X44" s="267"/>
      <c r="Y44" s="267"/>
      <c r="Z44" s="267"/>
      <c r="AA44" s="267"/>
      <c r="AB44" s="267"/>
      <c r="AC44" s="267"/>
      <c r="AD44" s="267"/>
      <c r="AE44" s="267"/>
      <c r="AF44" s="267"/>
      <c r="AG44" s="267"/>
      <c r="AH44" s="267"/>
      <c r="AI44" s="267"/>
      <c r="AJ44" s="267"/>
      <c r="AK44" s="267"/>
      <c r="AL44" s="267"/>
      <c r="AM44" s="267"/>
      <c r="AN44" s="267"/>
      <c r="AO44" s="267"/>
      <c r="AP44" s="267"/>
      <c r="AQ44" s="267"/>
      <c r="AR44" s="267"/>
      <c r="AS44" s="267"/>
      <c r="AT44" s="267"/>
    </row>
    <row r="45" spans="1:46" ht="12.75" customHeight="1" x14ac:dyDescent="0.2">
      <c r="A45" s="573"/>
      <c r="B45" s="397"/>
      <c r="C45" s="452"/>
      <c r="D45" s="2"/>
      <c r="E45" s="2"/>
      <c r="F45" s="2"/>
      <c r="G45" s="2"/>
      <c r="L45" s="2"/>
      <c r="M45" s="2"/>
      <c r="N45" s="465"/>
      <c r="O45" s="513"/>
      <c r="P45" s="513"/>
      <c r="Q45" s="508"/>
      <c r="R45" s="508"/>
      <c r="S45" s="508"/>
      <c r="T45" s="508"/>
      <c r="X45" s="267"/>
      <c r="Y45" s="267"/>
      <c r="Z45" s="267"/>
      <c r="AA45" s="267"/>
      <c r="AB45" s="267"/>
      <c r="AC45" s="267"/>
      <c r="AD45" s="267"/>
      <c r="AE45" s="267"/>
      <c r="AF45" s="267"/>
      <c r="AG45" s="267"/>
      <c r="AH45" s="267"/>
      <c r="AI45" s="267"/>
      <c r="AJ45" s="267"/>
      <c r="AK45" s="267"/>
      <c r="AL45" s="267"/>
      <c r="AM45" s="267"/>
      <c r="AN45" s="267"/>
      <c r="AO45" s="267"/>
      <c r="AP45" s="267"/>
      <c r="AQ45" s="267"/>
      <c r="AR45" s="267"/>
      <c r="AS45" s="267"/>
      <c r="AT45" s="267"/>
    </row>
    <row r="46" spans="1:46" x14ac:dyDescent="0.2">
      <c r="A46" s="573"/>
      <c r="B46" s="397" t="s">
        <v>784</v>
      </c>
      <c r="C46" s="452"/>
      <c r="D46" s="2"/>
      <c r="E46" s="2"/>
      <c r="F46" s="2"/>
      <c r="G46" s="2"/>
      <c r="L46" s="2"/>
      <c r="M46" s="2"/>
      <c r="N46" s="465"/>
      <c r="O46" s="513"/>
      <c r="P46" s="513"/>
      <c r="Q46" s="508"/>
      <c r="R46" s="508"/>
      <c r="S46" s="508"/>
      <c r="T46" s="508"/>
      <c r="X46" s="267"/>
      <c r="Y46" s="267"/>
      <c r="Z46" s="267"/>
      <c r="AA46" s="267"/>
      <c r="AB46" s="267"/>
      <c r="AC46" s="267"/>
      <c r="AD46" s="267"/>
      <c r="AE46" s="267"/>
      <c r="AF46" s="267"/>
      <c r="AG46" s="267"/>
      <c r="AH46" s="267"/>
      <c r="AI46" s="267"/>
      <c r="AJ46" s="267"/>
      <c r="AK46" s="267"/>
      <c r="AL46" s="267"/>
      <c r="AM46" s="267"/>
      <c r="AN46" s="267"/>
      <c r="AO46" s="267"/>
      <c r="AP46" s="267"/>
      <c r="AQ46" s="267"/>
      <c r="AR46" s="267"/>
      <c r="AS46" s="267"/>
      <c r="AT46" s="267"/>
    </row>
    <row r="47" spans="1:46" x14ac:dyDescent="0.2">
      <c r="A47" s="573"/>
      <c r="B47" s="397" t="s">
        <v>830</v>
      </c>
      <c r="C47" s="452"/>
      <c r="D47" s="2"/>
      <c r="E47" s="2"/>
      <c r="F47" s="2"/>
      <c r="L47" s="2"/>
      <c r="M47" s="2"/>
      <c r="N47" s="465"/>
      <c r="O47" s="513"/>
      <c r="P47" s="513"/>
      <c r="Q47" s="508"/>
      <c r="R47" s="508"/>
      <c r="S47" s="508"/>
      <c r="T47" s="508"/>
      <c r="X47" s="267"/>
      <c r="Y47" s="267"/>
      <c r="Z47" s="267"/>
      <c r="AA47" s="267"/>
      <c r="AB47" s="267"/>
      <c r="AC47" s="267"/>
      <c r="AD47" s="267"/>
      <c r="AE47" s="267"/>
      <c r="AF47" s="267"/>
      <c r="AG47" s="267"/>
      <c r="AH47" s="267"/>
      <c r="AI47" s="267"/>
      <c r="AJ47" s="267"/>
      <c r="AK47" s="267"/>
      <c r="AL47" s="267"/>
      <c r="AM47" s="267"/>
      <c r="AN47" s="267"/>
      <c r="AO47" s="267"/>
      <c r="AP47" s="267"/>
      <c r="AQ47" s="267"/>
      <c r="AR47" s="267"/>
      <c r="AS47" s="267"/>
      <c r="AT47" s="267"/>
    </row>
    <row r="48" spans="1:46" x14ac:dyDescent="0.2">
      <c r="A48" s="573"/>
      <c r="B48" s="4" t="s">
        <v>831</v>
      </c>
      <c r="C48" s="452"/>
      <c r="D48" s="2"/>
      <c r="E48" s="2"/>
      <c r="F48" s="2"/>
      <c r="G48" s="2" t="s">
        <v>832</v>
      </c>
      <c r="L48" s="2"/>
      <c r="M48" s="2"/>
      <c r="N48" s="465"/>
      <c r="O48" s="513"/>
      <c r="P48" s="513"/>
      <c r="Q48" s="508"/>
      <c r="R48" s="508"/>
      <c r="S48" s="508"/>
      <c r="T48" s="508"/>
      <c r="X48" s="267"/>
      <c r="Y48" s="267"/>
      <c r="Z48" s="267"/>
      <c r="AA48" s="267"/>
      <c r="AB48" s="267"/>
      <c r="AC48" s="267"/>
      <c r="AD48" s="267"/>
      <c r="AE48" s="267"/>
      <c r="AF48" s="267"/>
      <c r="AG48" s="267"/>
      <c r="AH48" s="267"/>
      <c r="AI48" s="267"/>
      <c r="AJ48" s="267"/>
      <c r="AK48" s="267"/>
      <c r="AL48" s="267"/>
      <c r="AM48" s="267"/>
      <c r="AN48" s="267"/>
      <c r="AO48" s="267"/>
      <c r="AP48" s="267"/>
      <c r="AQ48" s="267"/>
      <c r="AR48" s="267"/>
      <c r="AS48" s="267"/>
      <c r="AT48" s="267"/>
    </row>
    <row r="49" spans="1:54" x14ac:dyDescent="0.2">
      <c r="A49" s="573"/>
      <c r="B49" s="4" t="s">
        <v>833</v>
      </c>
      <c r="C49" s="380"/>
      <c r="G49" s="2" t="s">
        <v>834</v>
      </c>
      <c r="N49" s="465"/>
      <c r="O49" s="513"/>
      <c r="P49" s="513"/>
      <c r="Q49" s="508"/>
      <c r="R49" s="508"/>
      <c r="S49" s="508"/>
      <c r="T49" s="508"/>
      <c r="X49" s="267"/>
      <c r="Y49" s="267"/>
      <c r="Z49" s="267"/>
      <c r="AA49" s="267"/>
      <c r="AB49" s="267"/>
      <c r="AC49" s="267"/>
      <c r="AD49" s="267"/>
      <c r="AE49" s="267"/>
      <c r="AF49" s="267"/>
      <c r="AG49" s="267"/>
      <c r="AH49" s="267"/>
      <c r="AI49" s="267"/>
      <c r="AJ49" s="267"/>
      <c r="AK49" s="267"/>
      <c r="AL49" s="267"/>
      <c r="AM49" s="267"/>
      <c r="AN49" s="267"/>
      <c r="AO49" s="267"/>
      <c r="AP49" s="267"/>
      <c r="AQ49" s="267"/>
      <c r="AR49" s="267"/>
      <c r="AS49" s="267"/>
      <c r="AT49" s="267"/>
    </row>
    <row r="50" spans="1:54" x14ac:dyDescent="0.2">
      <c r="A50" s="573"/>
      <c r="B50" s="518" t="s">
        <v>102</v>
      </c>
      <c r="C50" s="380"/>
      <c r="G50" s="2" t="s">
        <v>835</v>
      </c>
      <c r="N50" s="493"/>
      <c r="O50" s="508"/>
      <c r="P50" s="508"/>
      <c r="Q50" s="508"/>
      <c r="R50" s="508"/>
      <c r="S50" s="508"/>
      <c r="T50" s="508"/>
      <c r="X50" s="267"/>
      <c r="Y50" s="267"/>
      <c r="Z50" s="267"/>
      <c r="AA50" s="267"/>
      <c r="AB50" s="267"/>
      <c r="AC50" s="267"/>
      <c r="AD50" s="267"/>
      <c r="AE50" s="267"/>
      <c r="AF50" s="267"/>
      <c r="AG50" s="267"/>
      <c r="AH50" s="267"/>
      <c r="AI50" s="267"/>
      <c r="AJ50" s="267"/>
      <c r="AK50" s="267"/>
      <c r="AL50" s="267"/>
      <c r="AM50" s="267"/>
      <c r="AN50" s="267"/>
      <c r="AO50" s="267"/>
      <c r="AP50" s="267"/>
      <c r="AQ50" s="267"/>
      <c r="AR50" s="267"/>
      <c r="AS50" s="267"/>
      <c r="AT50" s="267"/>
    </row>
    <row r="51" spans="1:54" x14ac:dyDescent="0.2">
      <c r="A51" s="396"/>
      <c r="N51" s="2"/>
      <c r="X51" s="267"/>
      <c r="Y51" s="267"/>
      <c r="Z51" s="267"/>
      <c r="AA51" s="267"/>
      <c r="AB51" s="267"/>
      <c r="AC51" s="267"/>
      <c r="AD51" s="267"/>
      <c r="AE51" s="267"/>
      <c r="AF51" s="267"/>
      <c r="AG51" s="267"/>
      <c r="AH51" s="267"/>
      <c r="AI51" s="267"/>
      <c r="AJ51" s="267"/>
      <c r="AK51" s="267"/>
      <c r="AL51" s="267"/>
      <c r="AM51" s="267"/>
      <c r="AN51" s="267"/>
      <c r="AO51" s="267"/>
      <c r="AP51" s="267"/>
      <c r="AQ51" s="267"/>
      <c r="AR51" s="267"/>
      <c r="AS51" s="267"/>
      <c r="AT51" s="267"/>
    </row>
    <row r="52" spans="1:54" x14ac:dyDescent="0.2">
      <c r="A52" s="396"/>
      <c r="N52" s="2"/>
      <c r="X52" s="267"/>
      <c r="Y52" s="267"/>
      <c r="Z52" s="267"/>
      <c r="AA52" s="267"/>
      <c r="AB52" s="267"/>
      <c r="AC52" s="267"/>
      <c r="AD52" s="267"/>
      <c r="AE52" s="267"/>
      <c r="AF52" s="267"/>
      <c r="AG52" s="267"/>
      <c r="AH52" s="267"/>
      <c r="AI52" s="267"/>
      <c r="AJ52" s="267"/>
      <c r="AK52" s="267"/>
      <c r="AL52" s="267"/>
      <c r="AM52" s="267"/>
      <c r="AN52" s="267"/>
      <c r="AO52" s="267"/>
      <c r="AP52" s="267"/>
      <c r="AQ52" s="267"/>
      <c r="AR52" s="267"/>
      <c r="AS52" s="267"/>
      <c r="AT52" s="267"/>
    </row>
    <row r="53" spans="1:54" x14ac:dyDescent="0.2">
      <c r="A53" s="396"/>
      <c r="N53" s="2"/>
      <c r="AC53" s="482"/>
      <c r="BB53" s="267"/>
    </row>
    <row r="54" spans="1:54" x14ac:dyDescent="0.2">
      <c r="A54" s="396"/>
      <c r="D54" s="267"/>
      <c r="E54" s="267"/>
      <c r="F54" s="267"/>
      <c r="N54" s="2"/>
      <c r="Q54" s="482"/>
      <c r="AP54" s="267"/>
      <c r="AQ54" s="267"/>
      <c r="AR54" s="267"/>
      <c r="AS54" s="267"/>
      <c r="AT54" s="267"/>
      <c r="AU54" s="267"/>
      <c r="AV54" s="267"/>
      <c r="AW54" s="267"/>
      <c r="AX54" s="267"/>
      <c r="AY54" s="267"/>
      <c r="AZ54" s="267"/>
      <c r="BA54" s="267"/>
      <c r="BB54" s="267"/>
    </row>
    <row r="55" spans="1:54" x14ac:dyDescent="0.2">
      <c r="N55" s="2"/>
      <c r="AD55" s="482"/>
    </row>
    <row r="56" spans="1:54" x14ac:dyDescent="0.2">
      <c r="N56" s="2"/>
      <c r="AD56" s="482"/>
    </row>
    <row r="57" spans="1:54" x14ac:dyDescent="0.2">
      <c r="N57" s="2"/>
      <c r="AD57" s="482"/>
    </row>
    <row r="58" spans="1:54" x14ac:dyDescent="0.2">
      <c r="N58" s="2"/>
      <c r="AD58" s="482"/>
    </row>
    <row r="59" spans="1:54" x14ac:dyDescent="0.2">
      <c r="D59" s="380"/>
      <c r="E59" s="380"/>
      <c r="N59" s="2"/>
      <c r="AD59" s="482"/>
    </row>
    <row r="60" spans="1:54" x14ac:dyDescent="0.2">
      <c r="D60" s="380"/>
      <c r="E60" s="380"/>
      <c r="N60" s="2"/>
      <c r="AD60" s="482"/>
    </row>
    <row r="61" spans="1:54" x14ac:dyDescent="0.2">
      <c r="D61" s="380"/>
      <c r="E61" s="380"/>
      <c r="F61" s="504"/>
      <c r="N61" s="2"/>
      <c r="AD61" s="482"/>
    </row>
    <row r="62" spans="1:54" x14ac:dyDescent="0.2">
      <c r="N62" s="2"/>
      <c r="AD62" s="482"/>
    </row>
    <row r="63" spans="1:54" x14ac:dyDescent="0.2">
      <c r="F63" s="179"/>
      <c r="G63" s="179"/>
      <c r="N63" s="2"/>
      <c r="AD63" s="482"/>
    </row>
    <row r="64" spans="1:54" x14ac:dyDescent="0.2">
      <c r="F64" s="179"/>
      <c r="G64" s="179"/>
      <c r="N64" s="2"/>
    </row>
    <row r="65" spans="6:72" x14ac:dyDescent="0.2">
      <c r="F65" s="179"/>
      <c r="G65" s="179"/>
      <c r="N65" s="2"/>
    </row>
    <row r="66" spans="6:72" x14ac:dyDescent="0.2">
      <c r="F66" s="179"/>
      <c r="G66" s="179"/>
      <c r="N66" s="2"/>
    </row>
    <row r="67" spans="6:72" x14ac:dyDescent="0.2">
      <c r="F67" s="179"/>
      <c r="G67" s="179"/>
      <c r="N67" s="2"/>
    </row>
    <row r="68" spans="6:72" x14ac:dyDescent="0.2">
      <c r="F68" s="179"/>
      <c r="G68" s="179"/>
      <c r="N68" s="2"/>
    </row>
    <row r="69" spans="6:72" x14ac:dyDescent="0.2">
      <c r="F69" s="179"/>
      <c r="G69" s="179"/>
      <c r="N69" s="2"/>
    </row>
    <row r="70" spans="6:72" x14ac:dyDescent="0.2">
      <c r="F70" s="179"/>
      <c r="G70" s="179"/>
      <c r="N70" s="2"/>
    </row>
    <row r="71" spans="6:72" x14ac:dyDescent="0.2">
      <c r="F71" s="179"/>
      <c r="G71" s="179"/>
      <c r="N71" s="2"/>
    </row>
    <row r="72" spans="6:72" x14ac:dyDescent="0.2">
      <c r="F72" s="179"/>
      <c r="G72" s="179"/>
      <c r="N72" s="2"/>
      <c r="O72" s="2"/>
      <c r="P72" s="2"/>
      <c r="Q72" s="2"/>
      <c r="R72" s="2"/>
      <c r="S72" s="2"/>
      <c r="T72" s="2"/>
      <c r="U72" s="2"/>
      <c r="V72" s="2"/>
      <c r="W72" s="2"/>
      <c r="X72" s="2"/>
      <c r="Y72" s="2"/>
      <c r="Z72" s="2"/>
      <c r="AA72" s="2"/>
      <c r="AB72" s="2"/>
      <c r="AC72" s="2"/>
      <c r="AD72" s="2"/>
      <c r="AE72" s="2"/>
      <c r="AF72" s="2"/>
      <c r="AG72" s="2"/>
    </row>
    <row r="73" spans="6:72" x14ac:dyDescent="0.2">
      <c r="F73" s="179"/>
      <c r="G73" s="179"/>
      <c r="N73" s="2"/>
    </row>
    <row r="74" spans="6:72" x14ac:dyDescent="0.2">
      <c r="F74" s="179"/>
      <c r="G74" s="179"/>
      <c r="N74" s="2"/>
    </row>
    <row r="75" spans="6:72" x14ac:dyDescent="0.2">
      <c r="F75" s="179"/>
      <c r="G75" s="179"/>
      <c r="N75" s="2"/>
    </row>
    <row r="76" spans="6:72" x14ac:dyDescent="0.2">
      <c r="F76" s="179"/>
      <c r="G76" s="179"/>
      <c r="N76" s="2"/>
    </row>
    <row r="77" spans="6:72" x14ac:dyDescent="0.2">
      <c r="F77" s="179"/>
      <c r="G77" s="179"/>
      <c r="N77" s="2"/>
    </row>
    <row r="78" spans="6:72" x14ac:dyDescent="0.2">
      <c r="F78" s="179"/>
      <c r="G78" s="179"/>
      <c r="N78" s="2"/>
    </row>
    <row r="79" spans="6:72" x14ac:dyDescent="0.2">
      <c r="F79" s="179"/>
      <c r="G79" s="179"/>
      <c r="N79" s="2"/>
    </row>
    <row r="80" spans="6:72" x14ac:dyDescent="0.2">
      <c r="F80" s="179"/>
      <c r="G80" s="179"/>
      <c r="N80" s="2"/>
      <c r="BR80" s="474"/>
      <c r="BT80" s="474"/>
    </row>
    <row r="81" spans="5:72" x14ac:dyDescent="0.2">
      <c r="F81" s="179"/>
      <c r="G81" s="179"/>
      <c r="N81" s="2"/>
      <c r="BR81" s="474"/>
      <c r="BT81" s="474"/>
    </row>
    <row r="82" spans="5:72" x14ac:dyDescent="0.2">
      <c r="F82" s="179"/>
      <c r="G82" s="179"/>
      <c r="N82" s="2"/>
      <c r="BR82" s="474"/>
      <c r="BT82" s="474"/>
    </row>
    <row r="83" spans="5:72" x14ac:dyDescent="0.2">
      <c r="F83" s="179"/>
      <c r="G83" s="179"/>
      <c r="N83" s="2"/>
      <c r="BT83" s="474"/>
    </row>
    <row r="84" spans="5:72" x14ac:dyDescent="0.2">
      <c r="F84" s="179"/>
      <c r="G84" s="179"/>
      <c r="N84" s="2"/>
      <c r="BT84" s="474"/>
    </row>
    <row r="85" spans="5:72" x14ac:dyDescent="0.2">
      <c r="F85" s="179"/>
      <c r="G85" s="179"/>
      <c r="N85" s="2"/>
      <c r="BT85" s="474"/>
    </row>
    <row r="86" spans="5:72" x14ac:dyDescent="0.2">
      <c r="F86" s="179"/>
      <c r="G86" s="179"/>
      <c r="N86" s="2"/>
      <c r="BT86" s="474"/>
    </row>
    <row r="87" spans="5:72" x14ac:dyDescent="0.2">
      <c r="F87" s="179"/>
      <c r="G87" s="179"/>
      <c r="N87" s="2"/>
      <c r="BT87" s="474"/>
    </row>
    <row r="88" spans="5:72" x14ac:dyDescent="0.2">
      <c r="F88" s="179"/>
      <c r="G88" s="179"/>
      <c r="N88" s="2"/>
      <c r="BT88" s="474"/>
    </row>
    <row r="89" spans="5:72" x14ac:dyDescent="0.2">
      <c r="F89" s="179"/>
      <c r="G89" s="179"/>
      <c r="N89" s="2"/>
      <c r="BT89" s="474"/>
    </row>
    <row r="90" spans="5:72" x14ac:dyDescent="0.2">
      <c r="F90" s="179"/>
      <c r="G90" s="179"/>
      <c r="N90" s="2"/>
      <c r="BT90" s="474"/>
    </row>
    <row r="91" spans="5:72" x14ac:dyDescent="0.2">
      <c r="F91" s="179"/>
      <c r="G91" s="179"/>
      <c r="N91" s="2"/>
      <c r="BT91" s="474"/>
    </row>
    <row r="92" spans="5:72" x14ac:dyDescent="0.2">
      <c r="F92" s="179"/>
      <c r="G92" s="179"/>
      <c r="J92" s="503"/>
      <c r="K92" s="503"/>
      <c r="N92" s="2"/>
      <c r="BT92" s="474"/>
    </row>
    <row r="93" spans="5:72" x14ac:dyDescent="0.2">
      <c r="E93" s="504"/>
      <c r="F93" s="179"/>
      <c r="G93" s="179"/>
      <c r="J93" s="505"/>
      <c r="K93" s="505"/>
      <c r="N93" s="2"/>
    </row>
    <row r="94" spans="5:72" x14ac:dyDescent="0.2">
      <c r="E94" s="504"/>
      <c r="F94" s="179"/>
      <c r="G94" s="179"/>
      <c r="J94" s="505"/>
      <c r="K94" s="505"/>
    </row>
    <row r="95" spans="5:72" x14ac:dyDescent="0.2">
      <c r="E95" s="504"/>
      <c r="F95" s="179"/>
      <c r="G95" s="179"/>
      <c r="J95" s="505"/>
      <c r="K95" s="505"/>
    </row>
    <row r="96" spans="5:72" x14ac:dyDescent="0.2">
      <c r="E96" s="504"/>
      <c r="F96" s="179"/>
      <c r="G96" s="179"/>
      <c r="J96" s="505"/>
      <c r="K96" s="505"/>
    </row>
    <row r="97" spans="2:13" x14ac:dyDescent="0.2">
      <c r="E97" s="504"/>
      <c r="F97" s="179"/>
      <c r="G97" s="179"/>
      <c r="J97" s="505"/>
      <c r="K97" s="505"/>
    </row>
    <row r="98" spans="2:13" x14ac:dyDescent="0.2">
      <c r="E98" s="504"/>
      <c r="F98" s="179"/>
      <c r="G98" s="179"/>
      <c r="J98" s="505"/>
      <c r="K98" s="505"/>
    </row>
    <row r="99" spans="2:13" x14ac:dyDescent="0.2">
      <c r="E99" s="504"/>
      <c r="F99" s="179"/>
      <c r="G99" s="179"/>
      <c r="J99" s="505"/>
      <c r="K99" s="505"/>
    </row>
    <row r="100" spans="2:13" x14ac:dyDescent="0.2">
      <c r="E100" s="504"/>
      <c r="F100" s="179"/>
      <c r="G100" s="179"/>
      <c r="J100" s="505"/>
      <c r="K100" s="505"/>
    </row>
    <row r="101" spans="2:13" x14ac:dyDescent="0.2">
      <c r="E101" s="504"/>
      <c r="F101" s="179"/>
      <c r="G101" s="179"/>
      <c r="J101" s="505"/>
      <c r="K101" s="505"/>
    </row>
    <row r="102" spans="2:13" x14ac:dyDescent="0.2">
      <c r="B102" s="380"/>
      <c r="C102" s="380"/>
      <c r="E102" s="504"/>
      <c r="F102" s="179"/>
      <c r="G102" s="179"/>
      <c r="J102" s="505"/>
      <c r="K102" s="505"/>
    </row>
    <row r="103" spans="2:13" x14ac:dyDescent="0.2">
      <c r="E103" s="504"/>
      <c r="F103" s="179"/>
      <c r="G103" s="179"/>
      <c r="J103" s="505"/>
      <c r="K103" s="505"/>
    </row>
    <row r="104" spans="2:13" x14ac:dyDescent="0.2">
      <c r="E104" s="504"/>
      <c r="F104" s="179"/>
      <c r="G104" s="179"/>
      <c r="J104" s="505"/>
      <c r="K104" s="505"/>
    </row>
    <row r="105" spans="2:13" x14ac:dyDescent="0.2">
      <c r="B105" s="380"/>
      <c r="C105" s="387"/>
      <c r="E105" s="504"/>
      <c r="F105" s="179"/>
      <c r="G105" s="179"/>
      <c r="J105" s="505"/>
      <c r="K105" s="505"/>
    </row>
    <row r="106" spans="2:13" x14ac:dyDescent="0.2">
      <c r="B106" s="380"/>
      <c r="C106" s="387"/>
      <c r="E106" s="504"/>
      <c r="F106" s="179"/>
      <c r="G106" s="179"/>
      <c r="J106" s="505"/>
      <c r="K106" s="505"/>
    </row>
    <row r="107" spans="2:13" x14ac:dyDescent="0.2">
      <c r="B107" s="380"/>
      <c r="C107" s="387"/>
      <c r="E107" s="504"/>
      <c r="F107" s="179"/>
      <c r="G107" s="179"/>
      <c r="J107" s="505"/>
      <c r="K107" s="505"/>
    </row>
    <row r="108" spans="2:13" x14ac:dyDescent="0.2">
      <c r="B108" s="380"/>
      <c r="C108" s="387"/>
      <c r="E108" s="267"/>
      <c r="F108" s="267"/>
      <c r="G108" s="267"/>
    </row>
    <row r="109" spans="2:13" x14ac:dyDescent="0.2">
      <c r="B109" s="380"/>
      <c r="C109" s="387"/>
    </row>
    <row r="110" spans="2:13" x14ac:dyDescent="0.2">
      <c r="B110" s="380"/>
      <c r="C110" s="387"/>
    </row>
    <row r="111" spans="2:13" x14ac:dyDescent="0.2">
      <c r="B111" s="380"/>
      <c r="C111" s="387"/>
    </row>
    <row r="112" spans="2:13" x14ac:dyDescent="0.2">
      <c r="B112" s="380"/>
      <c r="C112" s="387"/>
      <c r="G112" s="380"/>
      <c r="H112" s="380"/>
      <c r="M112" s="380"/>
    </row>
    <row r="113" spans="2:13" x14ac:dyDescent="0.2">
      <c r="B113" s="380"/>
      <c r="C113" s="387"/>
      <c r="D113" s="479"/>
      <c r="E113" s="380"/>
      <c r="G113" s="380"/>
      <c r="H113" s="380"/>
      <c r="I113" s="380"/>
      <c r="J113" s="479"/>
      <c r="K113" s="380"/>
      <c r="L113" s="479"/>
    </row>
    <row r="114" spans="2:13" x14ac:dyDescent="0.2">
      <c r="B114" s="380"/>
      <c r="C114" s="387"/>
    </row>
    <row r="115" spans="2:13" x14ac:dyDescent="0.2">
      <c r="B115" s="380"/>
      <c r="C115" s="387"/>
      <c r="M115" s="387"/>
    </row>
    <row r="116" spans="2:13" x14ac:dyDescent="0.2">
      <c r="B116" s="380"/>
      <c r="C116" s="387"/>
      <c r="D116" s="388"/>
      <c r="E116" s="387"/>
      <c r="G116" s="480"/>
      <c r="I116" s="387"/>
      <c r="K116" s="480"/>
      <c r="M116" s="387"/>
    </row>
    <row r="117" spans="2:13" x14ac:dyDescent="0.2">
      <c r="B117" s="380"/>
      <c r="C117" s="387"/>
      <c r="D117" s="481"/>
      <c r="E117" s="387"/>
      <c r="G117" s="480"/>
      <c r="I117" s="387"/>
      <c r="J117" s="481"/>
      <c r="K117" s="480"/>
      <c r="L117" s="481"/>
      <c r="M117" s="387"/>
    </row>
    <row r="118" spans="2:13" x14ac:dyDescent="0.2">
      <c r="B118" s="380"/>
      <c r="C118" s="387"/>
      <c r="D118" s="481"/>
      <c r="E118" s="387"/>
      <c r="G118" s="480"/>
      <c r="I118" s="387"/>
      <c r="J118" s="481"/>
      <c r="K118" s="480"/>
      <c r="L118" s="481"/>
      <c r="M118" s="387"/>
    </row>
    <row r="119" spans="2:13" x14ac:dyDescent="0.2">
      <c r="B119" s="380"/>
      <c r="C119" s="387"/>
      <c r="D119" s="481"/>
      <c r="E119" s="387"/>
      <c r="G119" s="480"/>
      <c r="I119" s="387"/>
      <c r="J119" s="481"/>
      <c r="K119" s="480"/>
      <c r="L119" s="481"/>
      <c r="M119" s="387"/>
    </row>
    <row r="120" spans="2:13" x14ac:dyDescent="0.2">
      <c r="B120" s="380"/>
      <c r="C120" s="387"/>
      <c r="D120" s="481"/>
      <c r="E120" s="387"/>
      <c r="G120" s="480"/>
      <c r="I120" s="387"/>
      <c r="J120" s="481"/>
      <c r="K120" s="480"/>
      <c r="L120" s="481"/>
      <c r="M120" s="387"/>
    </row>
    <row r="121" spans="2:13" x14ac:dyDescent="0.2">
      <c r="B121" s="380"/>
      <c r="C121" s="387"/>
      <c r="D121" s="481"/>
      <c r="E121" s="387"/>
      <c r="G121" s="480"/>
      <c r="I121" s="387"/>
      <c r="J121" s="481"/>
      <c r="K121" s="480"/>
      <c r="L121" s="481"/>
      <c r="M121" s="387"/>
    </row>
    <row r="122" spans="2:13" x14ac:dyDescent="0.2">
      <c r="B122" s="380"/>
      <c r="C122" s="387"/>
      <c r="D122" s="481"/>
      <c r="E122" s="387"/>
      <c r="G122" s="480"/>
      <c r="I122" s="387"/>
      <c r="J122" s="481"/>
      <c r="K122" s="480"/>
      <c r="L122" s="481"/>
      <c r="M122" s="387"/>
    </row>
    <row r="123" spans="2:13" x14ac:dyDescent="0.2">
      <c r="B123" s="380"/>
      <c r="C123" s="387"/>
      <c r="D123" s="481"/>
      <c r="E123" s="387"/>
      <c r="G123" s="480"/>
      <c r="I123" s="387"/>
      <c r="J123" s="481"/>
      <c r="K123" s="480"/>
      <c r="L123" s="481"/>
      <c r="M123" s="387"/>
    </row>
    <row r="124" spans="2:13" x14ac:dyDescent="0.2">
      <c r="B124" s="380"/>
      <c r="C124" s="387"/>
      <c r="D124" s="481"/>
      <c r="E124" s="387"/>
      <c r="G124" s="480"/>
      <c r="I124" s="387"/>
      <c r="J124" s="481"/>
      <c r="K124" s="480"/>
      <c r="L124" s="481"/>
      <c r="M124" s="387"/>
    </row>
    <row r="125" spans="2:13" x14ac:dyDescent="0.2">
      <c r="B125" s="380"/>
      <c r="C125" s="387"/>
      <c r="D125" s="481"/>
      <c r="E125" s="387"/>
      <c r="G125" s="480"/>
      <c r="I125" s="387"/>
      <c r="J125" s="481"/>
      <c r="K125" s="480"/>
      <c r="L125" s="481"/>
      <c r="M125" s="387"/>
    </row>
    <row r="126" spans="2:13" x14ac:dyDescent="0.2">
      <c r="B126" s="380"/>
      <c r="C126" s="387"/>
      <c r="D126" s="481"/>
      <c r="E126" s="387"/>
      <c r="G126" s="480"/>
      <c r="I126" s="387"/>
      <c r="J126" s="481"/>
      <c r="K126" s="480"/>
      <c r="L126" s="481"/>
      <c r="M126" s="387"/>
    </row>
    <row r="127" spans="2:13" x14ac:dyDescent="0.2">
      <c r="B127" s="380"/>
      <c r="C127" s="387"/>
      <c r="D127" s="481"/>
      <c r="E127" s="387"/>
      <c r="G127" s="480"/>
      <c r="H127" s="387"/>
      <c r="I127" s="387"/>
      <c r="J127" s="481"/>
      <c r="K127" s="480"/>
      <c r="L127" s="481"/>
      <c r="M127" s="387"/>
    </row>
    <row r="128" spans="2:13" x14ac:dyDescent="0.2">
      <c r="B128" s="380"/>
      <c r="C128" s="387"/>
      <c r="D128" s="481"/>
      <c r="E128" s="387"/>
      <c r="G128" s="480"/>
      <c r="H128" s="387"/>
      <c r="I128" s="387"/>
      <c r="J128" s="481"/>
      <c r="K128" s="480"/>
      <c r="L128" s="481"/>
      <c r="M128" s="387"/>
    </row>
    <row r="129" spans="2:14" x14ac:dyDescent="0.2">
      <c r="B129" s="380"/>
      <c r="C129" s="387"/>
      <c r="D129" s="481"/>
      <c r="E129" s="387"/>
      <c r="G129" s="480"/>
      <c r="H129" s="387"/>
      <c r="I129" s="387"/>
      <c r="J129" s="481"/>
      <c r="K129" s="480"/>
      <c r="L129" s="481"/>
      <c r="M129" s="387"/>
    </row>
    <row r="130" spans="2:14" x14ac:dyDescent="0.2">
      <c r="B130" s="380"/>
      <c r="C130" s="387"/>
      <c r="D130" s="481"/>
      <c r="E130" s="387"/>
      <c r="G130" s="480"/>
      <c r="H130" s="387"/>
      <c r="I130" s="387"/>
      <c r="J130" s="481"/>
      <c r="K130" s="480"/>
      <c r="L130" s="481"/>
      <c r="M130" s="387"/>
    </row>
    <row r="131" spans="2:14" x14ac:dyDescent="0.2">
      <c r="B131" s="380"/>
      <c r="C131" s="387"/>
      <c r="D131" s="481"/>
      <c r="E131" s="387"/>
      <c r="G131" s="480"/>
      <c r="H131" s="387"/>
      <c r="I131" s="387"/>
      <c r="J131" s="481"/>
      <c r="K131" s="480"/>
      <c r="L131" s="481"/>
      <c r="M131" s="387"/>
    </row>
    <row r="132" spans="2:14" x14ac:dyDescent="0.2">
      <c r="B132" s="380"/>
      <c r="C132" s="387"/>
      <c r="D132" s="481"/>
      <c r="E132" s="387"/>
      <c r="G132" s="480"/>
      <c r="H132" s="387"/>
      <c r="I132" s="387"/>
      <c r="J132" s="481"/>
      <c r="K132" s="480"/>
      <c r="L132" s="481"/>
      <c r="M132" s="387"/>
    </row>
    <row r="133" spans="2:14" x14ac:dyDescent="0.2">
      <c r="B133" s="380"/>
      <c r="C133" s="387"/>
      <c r="D133" s="481"/>
      <c r="E133" s="387"/>
      <c r="G133" s="480"/>
      <c r="H133" s="387"/>
      <c r="I133" s="387"/>
      <c r="J133" s="481"/>
      <c r="K133" s="480"/>
      <c r="L133" s="481"/>
      <c r="M133" s="387"/>
    </row>
    <row r="134" spans="2:14" x14ac:dyDescent="0.2">
      <c r="B134" s="380"/>
      <c r="C134" s="387"/>
      <c r="D134" s="481"/>
      <c r="E134" s="387"/>
      <c r="G134" s="480"/>
      <c r="H134" s="387"/>
      <c r="I134" s="387"/>
      <c r="J134" s="481"/>
      <c r="K134" s="480"/>
      <c r="L134" s="481"/>
      <c r="M134" s="387"/>
    </row>
    <row r="135" spans="2:14" x14ac:dyDescent="0.2">
      <c r="B135" s="380"/>
      <c r="C135" s="387"/>
      <c r="D135" s="481"/>
      <c r="E135" s="387"/>
      <c r="G135" s="480"/>
      <c r="H135" s="387"/>
      <c r="I135" s="387"/>
      <c r="J135" s="481"/>
      <c r="K135" s="480"/>
      <c r="L135" s="481"/>
      <c r="M135" s="387"/>
    </row>
    <row r="136" spans="2:14" x14ac:dyDescent="0.2">
      <c r="B136" s="380"/>
      <c r="C136" s="387"/>
      <c r="D136" s="481"/>
      <c r="E136" s="387"/>
      <c r="G136" s="480"/>
      <c r="H136" s="387"/>
      <c r="I136" s="387"/>
      <c r="J136" s="481"/>
      <c r="K136" s="480"/>
      <c r="L136" s="481"/>
      <c r="M136" s="387"/>
    </row>
    <row r="137" spans="2:14" x14ac:dyDescent="0.2">
      <c r="B137" s="380"/>
      <c r="C137" s="387"/>
      <c r="D137" s="481"/>
      <c r="E137" s="387"/>
      <c r="G137" s="480"/>
      <c r="H137" s="387"/>
      <c r="I137" s="387"/>
      <c r="J137" s="481"/>
      <c r="K137" s="480"/>
      <c r="L137" s="481"/>
      <c r="M137" s="387"/>
    </row>
    <row r="138" spans="2:14" x14ac:dyDescent="0.2">
      <c r="D138" s="481"/>
      <c r="E138" s="387"/>
      <c r="G138" s="480"/>
      <c r="H138" s="387"/>
      <c r="I138" s="387"/>
      <c r="J138" s="481"/>
      <c r="K138" s="480"/>
      <c r="L138" s="481"/>
      <c r="M138" s="387"/>
    </row>
    <row r="139" spans="2:14" x14ac:dyDescent="0.2">
      <c r="B139" s="380"/>
      <c r="C139" s="387"/>
      <c r="D139" s="481"/>
      <c r="E139" s="387"/>
      <c r="G139" s="480"/>
      <c r="H139" s="387"/>
      <c r="I139" s="387"/>
      <c r="J139" s="481"/>
      <c r="K139" s="480"/>
      <c r="L139" s="481"/>
      <c r="M139" s="387"/>
      <c r="N139" s="380"/>
    </row>
    <row r="140" spans="2:14" x14ac:dyDescent="0.2">
      <c r="B140" s="380"/>
      <c r="C140" s="387"/>
      <c r="D140" s="481"/>
      <c r="E140" s="387"/>
      <c r="G140" s="480"/>
      <c r="H140" s="387"/>
      <c r="I140" s="387"/>
      <c r="J140" s="481"/>
      <c r="K140" s="480"/>
      <c r="L140" s="481"/>
      <c r="M140" s="387"/>
    </row>
    <row r="141" spans="2:14" x14ac:dyDescent="0.2">
      <c r="D141" s="481"/>
      <c r="E141" s="387"/>
      <c r="G141" s="480"/>
      <c r="H141" s="387"/>
      <c r="I141" s="387"/>
      <c r="J141" s="481"/>
      <c r="K141" s="480"/>
      <c r="L141" s="481"/>
      <c r="M141" s="387"/>
    </row>
    <row r="142" spans="2:14" x14ac:dyDescent="0.2">
      <c r="D142" s="481"/>
      <c r="E142" s="387"/>
      <c r="G142" s="480"/>
      <c r="H142" s="387"/>
      <c r="I142" s="387"/>
      <c r="J142" s="481"/>
      <c r="K142" s="480"/>
      <c r="L142" s="481"/>
      <c r="M142" s="387"/>
      <c r="N142" s="387"/>
    </row>
    <row r="143" spans="2:14" x14ac:dyDescent="0.2">
      <c r="D143" s="481"/>
      <c r="E143" s="387"/>
      <c r="G143" s="480"/>
      <c r="H143" s="387"/>
      <c r="I143" s="387"/>
      <c r="J143" s="481"/>
      <c r="K143" s="480"/>
      <c r="L143" s="481"/>
      <c r="M143" s="387"/>
      <c r="N143" s="387"/>
    </row>
    <row r="144" spans="2:14" x14ac:dyDescent="0.2">
      <c r="D144" s="481"/>
      <c r="E144" s="387"/>
      <c r="G144" s="480"/>
      <c r="H144" s="387"/>
      <c r="I144" s="387"/>
      <c r="J144" s="481"/>
      <c r="K144" s="480"/>
      <c r="L144" s="481"/>
      <c r="M144" s="387"/>
      <c r="N144" s="387"/>
    </row>
    <row r="145" spans="2:14" x14ac:dyDescent="0.2">
      <c r="D145" s="481"/>
      <c r="E145" s="387"/>
      <c r="G145" s="480"/>
      <c r="H145" s="387"/>
      <c r="I145" s="387"/>
      <c r="J145" s="481"/>
      <c r="K145" s="480"/>
      <c r="L145" s="481"/>
      <c r="M145" s="387"/>
      <c r="N145" s="387"/>
    </row>
    <row r="146" spans="2:14" x14ac:dyDescent="0.2">
      <c r="B146" s="380"/>
      <c r="C146" s="387"/>
      <c r="D146" s="481"/>
      <c r="E146" s="387"/>
      <c r="G146" s="480"/>
      <c r="H146" s="387"/>
      <c r="I146" s="387"/>
      <c r="J146" s="481"/>
      <c r="K146" s="480"/>
      <c r="L146" s="481"/>
      <c r="M146" s="387"/>
      <c r="N146" s="387"/>
    </row>
    <row r="147" spans="2:14" x14ac:dyDescent="0.2">
      <c r="B147" s="380"/>
      <c r="C147" s="387"/>
      <c r="D147" s="481"/>
      <c r="E147" s="387"/>
      <c r="G147" s="480"/>
      <c r="H147" s="387"/>
      <c r="I147" s="387"/>
      <c r="J147" s="481"/>
      <c r="K147" s="480"/>
      <c r="L147" s="481"/>
      <c r="M147" s="387"/>
      <c r="N147" s="387"/>
    </row>
    <row r="148" spans="2:14" x14ac:dyDescent="0.2">
      <c r="D148" s="481"/>
      <c r="E148" s="387"/>
      <c r="G148" s="480"/>
      <c r="H148" s="387"/>
      <c r="I148" s="387"/>
      <c r="J148" s="481"/>
      <c r="K148" s="480"/>
      <c r="L148" s="481"/>
      <c r="N148" s="387"/>
    </row>
    <row r="149" spans="2:14" x14ac:dyDescent="0.2">
      <c r="B149" s="380"/>
      <c r="C149" s="387"/>
      <c r="M149" s="387"/>
      <c r="N149" s="387"/>
    </row>
    <row r="150" spans="2:14" x14ac:dyDescent="0.2">
      <c r="B150" s="380"/>
      <c r="C150" s="387"/>
      <c r="D150" s="481"/>
      <c r="E150" s="387"/>
      <c r="G150" s="480"/>
      <c r="H150" s="387"/>
      <c r="I150" s="387"/>
      <c r="J150" s="481"/>
      <c r="K150" s="480"/>
      <c r="L150" s="481"/>
      <c r="M150" s="387"/>
      <c r="N150" s="387"/>
    </row>
    <row r="151" spans="2:14" x14ac:dyDescent="0.2">
      <c r="B151" s="380"/>
      <c r="C151" s="387"/>
      <c r="D151" s="481"/>
      <c r="E151" s="387"/>
      <c r="G151" s="480"/>
      <c r="H151" s="387"/>
      <c r="I151" s="387"/>
      <c r="J151" s="481"/>
      <c r="K151" s="480"/>
      <c r="L151" s="481"/>
      <c r="N151" s="387"/>
    </row>
    <row r="152" spans="2:14" x14ac:dyDescent="0.2">
      <c r="B152" s="380"/>
      <c r="C152" s="387"/>
      <c r="N152" s="387"/>
    </row>
    <row r="153" spans="2:14" x14ac:dyDescent="0.2">
      <c r="B153" s="380"/>
      <c r="C153" s="387"/>
      <c r="N153" s="387"/>
    </row>
    <row r="154" spans="2:14" x14ac:dyDescent="0.2">
      <c r="B154" s="380"/>
      <c r="N154" s="387"/>
    </row>
    <row r="155" spans="2:14" x14ac:dyDescent="0.2">
      <c r="B155" s="380"/>
      <c r="N155" s="387"/>
    </row>
    <row r="156" spans="2:14" x14ac:dyDescent="0.2">
      <c r="B156" s="380"/>
      <c r="M156" s="387"/>
      <c r="N156" s="387"/>
    </row>
    <row r="157" spans="2:14" x14ac:dyDescent="0.2">
      <c r="D157" s="481"/>
      <c r="E157" s="387"/>
      <c r="G157" s="480"/>
      <c r="H157" s="387"/>
      <c r="I157" s="387"/>
      <c r="J157" s="481"/>
      <c r="K157" s="480"/>
      <c r="L157" s="481"/>
      <c r="M157" s="387"/>
      <c r="N157" s="387"/>
    </row>
    <row r="158" spans="2:14" x14ac:dyDescent="0.2">
      <c r="D158" s="481"/>
      <c r="E158" s="387"/>
      <c r="G158" s="480"/>
      <c r="H158" s="387"/>
      <c r="I158" s="387"/>
      <c r="J158" s="481"/>
      <c r="K158" s="480"/>
      <c r="L158" s="481"/>
      <c r="N158" s="387"/>
    </row>
    <row r="159" spans="2:14" x14ac:dyDescent="0.2">
      <c r="M159" s="387"/>
      <c r="N159" s="387"/>
    </row>
    <row r="160" spans="2:14" x14ac:dyDescent="0.2">
      <c r="B160" s="482"/>
      <c r="D160" s="481"/>
      <c r="E160" s="387"/>
      <c r="G160" s="480"/>
      <c r="H160" s="387"/>
      <c r="I160" s="387"/>
      <c r="J160" s="481"/>
      <c r="K160" s="480"/>
      <c r="L160" s="481"/>
      <c r="M160" s="387"/>
      <c r="N160" s="387"/>
    </row>
    <row r="161" spans="2:14" x14ac:dyDescent="0.2">
      <c r="B161" s="482"/>
      <c r="D161" s="481"/>
      <c r="E161" s="387"/>
      <c r="G161" s="480"/>
      <c r="H161" s="387"/>
      <c r="I161" s="387"/>
      <c r="J161" s="481"/>
      <c r="K161" s="480"/>
      <c r="L161" s="481"/>
      <c r="M161" s="387"/>
      <c r="N161" s="387"/>
    </row>
    <row r="162" spans="2:14" x14ac:dyDescent="0.2">
      <c r="D162" s="481"/>
      <c r="E162" s="387"/>
      <c r="G162" s="480"/>
      <c r="H162" s="387"/>
      <c r="I162" s="387"/>
      <c r="J162" s="481"/>
      <c r="K162" s="480"/>
      <c r="L162" s="481"/>
      <c r="M162" s="387"/>
      <c r="N162" s="387"/>
    </row>
    <row r="163" spans="2:14" x14ac:dyDescent="0.2">
      <c r="D163" s="481"/>
      <c r="E163" s="387"/>
      <c r="G163" s="480"/>
      <c r="H163" s="387"/>
      <c r="I163" s="387"/>
      <c r="J163" s="481"/>
      <c r="K163" s="480"/>
      <c r="L163" s="481"/>
      <c r="M163" s="387"/>
      <c r="N163" s="387"/>
    </row>
    <row r="164" spans="2:14" x14ac:dyDescent="0.2">
      <c r="D164" s="481"/>
      <c r="E164" s="387"/>
      <c r="G164" s="480"/>
      <c r="H164" s="387"/>
      <c r="I164" s="387"/>
      <c r="J164" s="481"/>
      <c r="K164" s="480"/>
      <c r="L164" s="481"/>
      <c r="N164" s="387"/>
    </row>
    <row r="165" spans="2:14" x14ac:dyDescent="0.2">
      <c r="N165" s="387"/>
    </row>
    <row r="166" spans="2:14" x14ac:dyDescent="0.2">
      <c r="N166" s="387"/>
    </row>
    <row r="167" spans="2:14" x14ac:dyDescent="0.2">
      <c r="N167" s="387"/>
    </row>
    <row r="168" spans="2:14" x14ac:dyDescent="0.2">
      <c r="N168" s="387"/>
    </row>
    <row r="169" spans="2:14" x14ac:dyDescent="0.2">
      <c r="N169" s="387"/>
    </row>
    <row r="170" spans="2:14" x14ac:dyDescent="0.2">
      <c r="N170" s="387"/>
    </row>
    <row r="171" spans="2:14" x14ac:dyDescent="0.2">
      <c r="N171" s="387"/>
    </row>
    <row r="172" spans="2:14" x14ac:dyDescent="0.2">
      <c r="N172" s="387"/>
    </row>
    <row r="173" spans="2:14" x14ac:dyDescent="0.2">
      <c r="N173" s="387"/>
    </row>
    <row r="174" spans="2:14" x14ac:dyDescent="0.2">
      <c r="N174" s="387"/>
    </row>
    <row r="176" spans="2:14" x14ac:dyDescent="0.2">
      <c r="N176" s="387"/>
    </row>
    <row r="177" spans="14:14" x14ac:dyDescent="0.2">
      <c r="N177" s="387"/>
    </row>
    <row r="183" spans="14:14" x14ac:dyDescent="0.2">
      <c r="N183" s="387"/>
    </row>
    <row r="184" spans="14:14" x14ac:dyDescent="0.2">
      <c r="N184" s="387"/>
    </row>
    <row r="186" spans="14:14" x14ac:dyDescent="0.2">
      <c r="N186" s="387"/>
    </row>
    <row r="187" spans="14:14" x14ac:dyDescent="0.2">
      <c r="N187" s="387"/>
    </row>
    <row r="188" spans="14:14" x14ac:dyDescent="0.2">
      <c r="N188" s="387"/>
    </row>
    <row r="189" spans="14:14" x14ac:dyDescent="0.2">
      <c r="N189" s="387"/>
    </row>
    <row r="190" spans="14:14" x14ac:dyDescent="0.2">
      <c r="N190" s="387"/>
    </row>
  </sheetData>
  <mergeCells count="1">
    <mergeCell ref="A1:A50"/>
  </mergeCells>
  <printOptions verticalCentered="1"/>
  <pageMargins left="0.39370078740157483" right="0.35433070866141736" top="0.27559055118110237" bottom="0.47244094488188981" header="0.15748031496062992" footer="0.15748031496062992"/>
  <pageSetup paperSize="9" scale="8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workbookViewId="0">
      <selection activeCell="E1" sqref="E1"/>
    </sheetView>
  </sheetViews>
  <sheetFormatPr defaultColWidth="9.7109375" defaultRowHeight="12.75" x14ac:dyDescent="0.2"/>
  <cols>
    <col min="1" max="1" width="22.7109375" customWidth="1"/>
    <col min="2" max="2" width="15.85546875" customWidth="1"/>
    <col min="3" max="3" width="17.140625" customWidth="1"/>
    <col min="4" max="5" width="13.7109375" customWidth="1"/>
    <col min="6" max="7" width="10.28515625" customWidth="1"/>
    <col min="8" max="15" width="9.7109375" customWidth="1"/>
    <col min="16" max="16" width="10.85546875" customWidth="1"/>
  </cols>
  <sheetData>
    <row r="1" spans="1:4" ht="27.75" customHeight="1" x14ac:dyDescent="0.2">
      <c r="A1" s="538" t="s">
        <v>357</v>
      </c>
      <c r="B1" s="538"/>
      <c r="C1" s="538"/>
      <c r="D1" s="538"/>
    </row>
    <row r="2" spans="1:4" x14ac:dyDescent="0.2">
      <c r="B2" s="105"/>
      <c r="C2" s="106"/>
      <c r="D2" s="105"/>
    </row>
    <row r="3" spans="1:4" ht="24" customHeight="1" x14ac:dyDescent="0.2">
      <c r="A3" s="218" t="s">
        <v>24</v>
      </c>
      <c r="B3" s="264" t="s">
        <v>116</v>
      </c>
      <c r="C3" s="264" t="s">
        <v>236</v>
      </c>
      <c r="D3" s="219" t="s">
        <v>68</v>
      </c>
    </row>
    <row r="4" spans="1:4" x14ac:dyDescent="0.2">
      <c r="A4" s="257" t="s">
        <v>358</v>
      </c>
      <c r="B4" s="262">
        <v>187804540</v>
      </c>
      <c r="C4" s="266" t="s">
        <v>235</v>
      </c>
      <c r="D4" s="237">
        <v>7323148803.3100004</v>
      </c>
    </row>
    <row r="5" spans="1:4" x14ac:dyDescent="0.2">
      <c r="A5" s="217" t="s">
        <v>359</v>
      </c>
      <c r="B5" s="262">
        <v>194548705</v>
      </c>
      <c r="C5" s="266" t="s">
        <v>235</v>
      </c>
      <c r="D5" s="237">
        <v>7528204119.1900005</v>
      </c>
    </row>
    <row r="6" spans="1:4" x14ac:dyDescent="0.2">
      <c r="A6" s="217" t="s">
        <v>360</v>
      </c>
      <c r="B6" s="262">
        <v>196953259</v>
      </c>
      <c r="C6" s="262">
        <v>62019475</v>
      </c>
      <c r="D6" s="237">
        <v>7069490924.2300005</v>
      </c>
    </row>
    <row r="7" spans="1:4" x14ac:dyDescent="0.2">
      <c r="A7" s="217" t="s">
        <v>361</v>
      </c>
      <c r="B7" s="262">
        <v>209452240</v>
      </c>
      <c r="C7" s="262">
        <v>72322451</v>
      </c>
      <c r="D7" s="237">
        <v>7292550961.3699989</v>
      </c>
    </row>
    <row r="8" spans="1:4" x14ac:dyDescent="0.2">
      <c r="A8" s="41" t="s">
        <v>67</v>
      </c>
      <c r="B8" s="262">
        <v>12498981</v>
      </c>
      <c r="C8" s="262">
        <v>10302976</v>
      </c>
      <c r="D8" s="238">
        <v>223060037.13999844</v>
      </c>
    </row>
    <row r="9" spans="1:4" x14ac:dyDescent="0.2">
      <c r="A9" s="235" t="s">
        <v>5</v>
      </c>
      <c r="B9" s="263">
        <v>6.3461661225925683</v>
      </c>
      <c r="C9" s="263">
        <v>16.612485029903915</v>
      </c>
      <c r="D9" s="236">
        <v>3.1552489356126285</v>
      </c>
    </row>
    <row r="10" spans="1:4" x14ac:dyDescent="0.2">
      <c r="B10" s="220"/>
      <c r="C10" s="114"/>
      <c r="D10" s="111"/>
    </row>
    <row r="11" spans="1:4" x14ac:dyDescent="0.2">
      <c r="B11" s="220"/>
      <c r="C11" s="114"/>
      <c r="D11" s="111"/>
    </row>
    <row r="12" spans="1:4" x14ac:dyDescent="0.2">
      <c r="B12" s="220"/>
      <c r="C12" s="114"/>
      <c r="D12" s="111"/>
    </row>
    <row r="13" spans="1:4" x14ac:dyDescent="0.2">
      <c r="B13" s="220"/>
      <c r="C13" s="114"/>
      <c r="D13" s="111"/>
    </row>
    <row r="14" spans="1:4" x14ac:dyDescent="0.2">
      <c r="B14" s="220"/>
      <c r="C14" s="114"/>
      <c r="D14" s="111"/>
    </row>
    <row r="15" spans="1:4" x14ac:dyDescent="0.2">
      <c r="B15" s="220"/>
      <c r="C15" s="114"/>
      <c r="D15" s="111"/>
    </row>
    <row r="16" spans="1:4" x14ac:dyDescent="0.2">
      <c r="B16" s="220"/>
      <c r="C16" s="114"/>
      <c r="D16" s="111"/>
    </row>
    <row r="17" spans="1:5" ht="24.75" customHeight="1" x14ac:dyDescent="0.2">
      <c r="A17" s="537" t="s">
        <v>362</v>
      </c>
      <c r="B17" s="537"/>
      <c r="C17" s="537"/>
      <c r="D17" s="537"/>
      <c r="E17" s="537"/>
    </row>
    <row r="18" spans="1:5" x14ac:dyDescent="0.2">
      <c r="B18" s="220"/>
      <c r="C18" s="114"/>
      <c r="D18" s="111"/>
    </row>
    <row r="19" spans="1:5" x14ac:dyDescent="0.2">
      <c r="A19" s="221"/>
      <c r="B19" s="222" t="s">
        <v>360</v>
      </c>
      <c r="C19" s="222" t="s">
        <v>361</v>
      </c>
      <c r="D19" s="223" t="s">
        <v>67</v>
      </c>
      <c r="E19" s="223" t="s">
        <v>5</v>
      </c>
    </row>
    <row r="20" spans="1:5" x14ac:dyDescent="0.2">
      <c r="A20" s="232" t="s">
        <v>363</v>
      </c>
      <c r="B20" s="220"/>
      <c r="C20" s="114"/>
      <c r="D20" s="111"/>
      <c r="E20" s="233"/>
    </row>
    <row r="21" spans="1:5" x14ac:dyDescent="0.2">
      <c r="A21" s="265" t="s">
        <v>116</v>
      </c>
      <c r="B21" s="229">
        <v>9611688</v>
      </c>
      <c r="C21" s="230">
        <v>8912377</v>
      </c>
      <c r="D21" s="230">
        <v>-699311</v>
      </c>
      <c r="E21" s="231">
        <v>-7.2756315019796736</v>
      </c>
    </row>
    <row r="22" spans="1:5" s="267" customFormat="1" x14ac:dyDescent="0.2">
      <c r="A22" s="265" t="s">
        <v>117</v>
      </c>
      <c r="B22" s="230">
        <v>176266</v>
      </c>
      <c r="C22" s="230">
        <v>1362258</v>
      </c>
      <c r="D22" s="230">
        <v>1185992</v>
      </c>
      <c r="E22" s="231">
        <v>672.84218170265399</v>
      </c>
    </row>
    <row r="23" spans="1:5" x14ac:dyDescent="0.2">
      <c r="A23" s="228" t="s">
        <v>95</v>
      </c>
      <c r="B23" s="229">
        <v>422780054.06000006</v>
      </c>
      <c r="C23" s="230">
        <v>279187249.98999995</v>
      </c>
      <c r="D23" s="230">
        <v>-143592804.07000011</v>
      </c>
      <c r="E23" s="231">
        <v>-33.963949503072286</v>
      </c>
    </row>
    <row r="24" spans="1:5" x14ac:dyDescent="0.2">
      <c r="A24" s="232" t="s">
        <v>364</v>
      </c>
      <c r="B24" s="220"/>
      <c r="C24" s="114"/>
      <c r="D24" s="111"/>
      <c r="E24" s="233"/>
    </row>
    <row r="25" spans="1:5" x14ac:dyDescent="0.2">
      <c r="A25" s="265" t="s">
        <v>116</v>
      </c>
      <c r="B25" s="229">
        <v>7485726</v>
      </c>
      <c r="C25" s="230">
        <v>7806237</v>
      </c>
      <c r="D25" s="230">
        <v>320511</v>
      </c>
      <c r="E25" s="231">
        <v>4.2816287959244033</v>
      </c>
    </row>
    <row r="26" spans="1:5" s="267" customFormat="1" x14ac:dyDescent="0.2">
      <c r="A26" s="265" t="s">
        <v>117</v>
      </c>
      <c r="B26" s="229">
        <v>225307</v>
      </c>
      <c r="C26" s="229">
        <v>550748</v>
      </c>
      <c r="D26" s="230">
        <v>325441</v>
      </c>
      <c r="E26" s="231">
        <v>144.44335950503091</v>
      </c>
    </row>
    <row r="27" spans="1:5" x14ac:dyDescent="0.2">
      <c r="A27" s="228" t="s">
        <v>95</v>
      </c>
      <c r="B27" s="229">
        <v>302362304.26999992</v>
      </c>
      <c r="C27" s="230">
        <v>287914893.42000002</v>
      </c>
      <c r="D27" s="230">
        <v>-14447410.849999905</v>
      </c>
      <c r="E27" s="231">
        <v>-4.7781785778093635</v>
      </c>
    </row>
    <row r="28" spans="1:5" x14ac:dyDescent="0.2">
      <c r="A28" s="232" t="s">
        <v>365</v>
      </c>
      <c r="B28" s="220"/>
      <c r="C28" s="114"/>
      <c r="D28" s="111"/>
      <c r="E28" s="233"/>
    </row>
    <row r="29" spans="1:5" x14ac:dyDescent="0.2">
      <c r="A29" s="265" t="s">
        <v>116</v>
      </c>
      <c r="B29" s="229">
        <v>25043985</v>
      </c>
      <c r="C29" s="230">
        <v>24978107</v>
      </c>
      <c r="D29" s="230">
        <v>-65878</v>
      </c>
      <c r="E29" s="231">
        <v>-0.2630491912529096</v>
      </c>
    </row>
    <row r="30" spans="1:5" s="267" customFormat="1" x14ac:dyDescent="0.2">
      <c r="A30" s="265" t="s">
        <v>117</v>
      </c>
      <c r="B30" s="229">
        <v>1331068</v>
      </c>
      <c r="C30" s="229">
        <v>2887307</v>
      </c>
      <c r="D30" s="230">
        <v>1556239</v>
      </c>
      <c r="E30" s="231">
        <v>116.91656624605204</v>
      </c>
    </row>
    <row r="31" spans="1:5" x14ac:dyDescent="0.2">
      <c r="A31" s="228" t="s">
        <v>95</v>
      </c>
      <c r="B31" s="229">
        <v>1028654442.9099998</v>
      </c>
      <c r="C31" s="230">
        <v>872648621.36000001</v>
      </c>
      <c r="D31" s="230">
        <v>-156005821.54999983</v>
      </c>
      <c r="E31" s="231">
        <v>-15.166008626635492</v>
      </c>
    </row>
    <row r="32" spans="1:5" x14ac:dyDescent="0.2">
      <c r="A32" s="232" t="s">
        <v>366</v>
      </c>
      <c r="B32" s="225"/>
      <c r="C32" s="226"/>
      <c r="D32" s="226"/>
      <c r="E32" s="234"/>
    </row>
    <row r="33" spans="1:7" x14ac:dyDescent="0.2">
      <c r="A33" s="265" t="s">
        <v>116</v>
      </c>
      <c r="B33" s="229">
        <v>25043985</v>
      </c>
      <c r="C33" s="230">
        <v>24978107</v>
      </c>
      <c r="D33" s="230">
        <v>-65878</v>
      </c>
      <c r="E33" s="231">
        <v>-0.2630491912529096</v>
      </c>
    </row>
    <row r="34" spans="1:7" s="267" customFormat="1" x14ac:dyDescent="0.2">
      <c r="A34" s="265" t="s">
        <v>117</v>
      </c>
      <c r="B34" s="229">
        <v>1331068</v>
      </c>
      <c r="C34" s="229">
        <v>2887307</v>
      </c>
      <c r="D34" s="230">
        <v>1556239</v>
      </c>
      <c r="E34" s="231">
        <v>116.91656624605204</v>
      </c>
    </row>
    <row r="35" spans="1:7" x14ac:dyDescent="0.2">
      <c r="A35" s="228" t="s">
        <v>95</v>
      </c>
      <c r="B35" s="229">
        <v>1028654442.9099998</v>
      </c>
      <c r="C35" s="230">
        <v>872648621.36000001</v>
      </c>
      <c r="D35" s="230">
        <v>-156005821.54999983</v>
      </c>
      <c r="E35" s="231">
        <v>-15.166008626635492</v>
      </c>
    </row>
    <row r="36" spans="1:7" x14ac:dyDescent="0.2">
      <c r="A36" s="232" t="s">
        <v>367</v>
      </c>
      <c r="B36" s="225"/>
      <c r="C36" s="226"/>
      <c r="D36" s="226"/>
      <c r="E36" s="234"/>
    </row>
    <row r="37" spans="1:7" x14ac:dyDescent="0.2">
      <c r="A37" s="265" t="s">
        <v>116</v>
      </c>
      <c r="B37" s="229">
        <v>708796</v>
      </c>
      <c r="C37" s="230">
        <v>820097</v>
      </c>
      <c r="D37" s="230">
        <v>111301</v>
      </c>
      <c r="E37" s="231">
        <v>15.702825636713523</v>
      </c>
    </row>
    <row r="38" spans="1:7" s="267" customFormat="1" x14ac:dyDescent="0.2">
      <c r="A38" s="265" t="s">
        <v>117</v>
      </c>
      <c r="B38" s="229">
        <v>7941</v>
      </c>
      <c r="C38" s="229">
        <v>9808</v>
      </c>
      <c r="D38" s="230">
        <v>1867</v>
      </c>
      <c r="E38" s="231">
        <v>23.510892834655586</v>
      </c>
    </row>
    <row r="39" spans="1:7" x14ac:dyDescent="0.2">
      <c r="A39" s="228" t="s">
        <v>95</v>
      </c>
      <c r="B39" s="229">
        <v>597465700.71000004</v>
      </c>
      <c r="C39" s="230">
        <v>743663074.77999985</v>
      </c>
      <c r="D39" s="230">
        <v>146197374.06999981</v>
      </c>
      <c r="E39" s="231">
        <v>24.469584429075304</v>
      </c>
    </row>
    <row r="40" spans="1:7" x14ac:dyDescent="0.2">
      <c r="A40" s="224"/>
      <c r="B40" s="225"/>
      <c r="C40" s="226"/>
      <c r="D40" s="226"/>
      <c r="E40" s="227"/>
    </row>
    <row r="41" spans="1:7" s="109" customFormat="1" ht="11.1" customHeight="1" x14ac:dyDescent="0.2">
      <c r="A41" s="107"/>
      <c r="B41" s="110"/>
      <c r="C41" s="108"/>
      <c r="D41" s="108"/>
      <c r="E41" s="108"/>
      <c r="F41" s="108"/>
      <c r="G41" s="108"/>
    </row>
    <row r="42" spans="1:7" x14ac:dyDescent="0.2">
      <c r="B42" s="113"/>
    </row>
  </sheetData>
  <mergeCells count="2">
    <mergeCell ref="A17:E17"/>
    <mergeCell ref="A1:D1"/>
  </mergeCells>
  <phoneticPr fontId="10" type="noConversion"/>
  <printOptions horizontalCentered="1"/>
  <pageMargins left="0.6692913385826772" right="0.82677165354330717" top="1.4960629921259843" bottom="0.98425196850393704" header="0.51181102362204722" footer="0.39370078740157483"/>
  <pageSetup paperSize="9" orientation="portrait" horizontalDpi="300" verticalDpi="300" r:id="rId1"/>
  <headerFooter alignWithMargins="0">
    <oddFooter>&amp;C4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2"/>
  <sheetViews>
    <sheetView workbookViewId="0">
      <selection sqref="A1:A42"/>
    </sheetView>
  </sheetViews>
  <sheetFormatPr defaultRowHeight="12.75" x14ac:dyDescent="0.2"/>
  <cols>
    <col min="2" max="2" width="36.85546875" customWidth="1"/>
    <col min="3" max="3" width="10.28515625" customWidth="1"/>
    <col min="4" max="4" width="12.7109375" customWidth="1"/>
    <col min="5" max="5" width="11.140625" customWidth="1"/>
    <col min="7" max="7" width="10.140625" customWidth="1"/>
    <col min="8" max="9" width="11.28515625" customWidth="1"/>
    <col min="12" max="12" width="11.140625" bestFit="1" customWidth="1"/>
    <col min="13" max="14" width="15.28515625" bestFit="1" customWidth="1"/>
    <col min="16" max="16" width="11.5703125" customWidth="1"/>
    <col min="17" max="18" width="15.28515625" bestFit="1" customWidth="1"/>
  </cols>
  <sheetData>
    <row r="1" spans="1:20" x14ac:dyDescent="0.2">
      <c r="A1" s="540">
        <v>5</v>
      </c>
      <c r="B1" s="520" t="s">
        <v>368</v>
      </c>
      <c r="C1" s="520"/>
      <c r="D1" s="520"/>
      <c r="E1" s="520"/>
      <c r="F1" s="520"/>
      <c r="G1" s="520"/>
      <c r="H1" s="520"/>
      <c r="I1" s="520"/>
      <c r="J1" s="520"/>
      <c r="O1" s="121"/>
      <c r="P1" s="77"/>
      <c r="Q1" s="121"/>
      <c r="R1" s="121"/>
      <c r="S1" s="121"/>
    </row>
    <row r="2" spans="1:20" x14ac:dyDescent="0.2">
      <c r="A2" s="540"/>
      <c r="O2" s="121"/>
      <c r="P2" s="77"/>
      <c r="Q2" s="121"/>
      <c r="R2" s="121"/>
      <c r="S2" s="121"/>
    </row>
    <row r="3" spans="1:20" s="16" customFormat="1" x14ac:dyDescent="0.2">
      <c r="A3" s="540"/>
      <c r="B3" s="122" t="s">
        <v>0</v>
      </c>
      <c r="C3" s="123"/>
      <c r="D3" s="123"/>
      <c r="E3" s="123"/>
      <c r="F3" s="124"/>
      <c r="G3" s="123"/>
      <c r="H3" s="123"/>
      <c r="I3" s="123"/>
      <c r="J3" s="124"/>
      <c r="K3" s="15"/>
      <c r="L3" s="77"/>
      <c r="M3" s="121"/>
      <c r="N3" s="121"/>
      <c r="O3" s="121"/>
      <c r="P3" s="77"/>
      <c r="Q3" s="121"/>
      <c r="R3" s="121"/>
      <c r="S3" s="121"/>
      <c r="T3"/>
    </row>
    <row r="4" spans="1:20" x14ac:dyDescent="0.2">
      <c r="A4" s="540"/>
      <c r="B4" s="1"/>
      <c r="D4" s="52" t="s">
        <v>72</v>
      </c>
      <c r="E4" s="51" t="s">
        <v>350</v>
      </c>
      <c r="F4" s="125"/>
      <c r="H4" s="52" t="s">
        <v>73</v>
      </c>
      <c r="I4" s="51" t="s">
        <v>351</v>
      </c>
      <c r="J4" s="126"/>
      <c r="K4" s="4"/>
      <c r="L4" s="77"/>
      <c r="M4" s="121"/>
      <c r="N4" s="121"/>
      <c r="O4" s="121"/>
      <c r="P4" s="77"/>
      <c r="Q4" s="121"/>
      <c r="R4" s="121"/>
      <c r="S4" s="121"/>
    </row>
    <row r="5" spans="1:20" x14ac:dyDescent="0.2">
      <c r="A5" s="540"/>
      <c r="B5" s="36" t="s">
        <v>74</v>
      </c>
      <c r="C5" s="33" t="s">
        <v>4</v>
      </c>
      <c r="D5" s="33" t="s">
        <v>26</v>
      </c>
      <c r="E5" s="33" t="s">
        <v>28</v>
      </c>
      <c r="F5" s="8" t="s">
        <v>29</v>
      </c>
      <c r="G5" s="33" t="s">
        <v>4</v>
      </c>
      <c r="H5" s="33" t="s">
        <v>26</v>
      </c>
      <c r="I5" s="33" t="s">
        <v>28</v>
      </c>
      <c r="J5" s="8" t="s">
        <v>29</v>
      </c>
      <c r="L5" s="77"/>
      <c r="M5" s="121"/>
      <c r="N5" s="121"/>
      <c r="O5" s="121"/>
      <c r="P5" s="77"/>
      <c r="Q5" s="121"/>
      <c r="R5" s="121"/>
      <c r="S5" s="121"/>
    </row>
    <row r="6" spans="1:20" x14ac:dyDescent="0.2">
      <c r="A6" s="540"/>
      <c r="B6" s="1" t="s">
        <v>120</v>
      </c>
      <c r="C6" s="61">
        <v>28023363</v>
      </c>
      <c r="D6" s="61">
        <v>969285960.34000003</v>
      </c>
      <c r="E6" s="61">
        <v>1162673046.4400001</v>
      </c>
      <c r="F6" s="62">
        <v>41.489418898081581</v>
      </c>
      <c r="G6" s="61">
        <v>30578925</v>
      </c>
      <c r="H6" s="61">
        <v>1035381552.9400001</v>
      </c>
      <c r="I6" s="61">
        <v>1253349359.6400001</v>
      </c>
      <c r="J6" s="62">
        <v>40.987358438532425</v>
      </c>
      <c r="L6" s="77"/>
      <c r="M6" s="121"/>
      <c r="N6" s="121"/>
      <c r="O6" s="121"/>
      <c r="P6" s="77"/>
      <c r="Q6" s="121"/>
      <c r="R6" s="121"/>
      <c r="S6" s="121"/>
    </row>
    <row r="7" spans="1:20" x14ac:dyDescent="0.2">
      <c r="A7" s="540"/>
      <c r="B7" s="1" t="s">
        <v>121</v>
      </c>
      <c r="C7" s="61">
        <v>8341913</v>
      </c>
      <c r="D7" s="61">
        <v>243477255.93000001</v>
      </c>
      <c r="E7" s="61">
        <v>303913481.43000001</v>
      </c>
      <c r="F7" s="62">
        <v>36.432108729736214</v>
      </c>
      <c r="G7" s="61">
        <v>8918466</v>
      </c>
      <c r="H7" s="61">
        <v>273331521.07999998</v>
      </c>
      <c r="I7" s="61">
        <v>335741017.98000002</v>
      </c>
      <c r="J7" s="62">
        <v>37.645601606823419</v>
      </c>
      <c r="K7" s="4"/>
      <c r="L7" s="77"/>
      <c r="M7" s="121"/>
      <c r="N7" s="121"/>
      <c r="O7" s="121"/>
      <c r="P7" s="77"/>
      <c r="Q7" s="121"/>
      <c r="R7" s="121"/>
      <c r="S7" s="121"/>
    </row>
    <row r="8" spans="1:20" x14ac:dyDescent="0.2">
      <c r="A8" s="540"/>
      <c r="B8" s="1" t="s">
        <v>122</v>
      </c>
      <c r="C8" s="61">
        <v>66724670</v>
      </c>
      <c r="D8" s="61">
        <v>1675047888.4400001</v>
      </c>
      <c r="E8" s="61">
        <v>2197504174.1799998</v>
      </c>
      <c r="F8" s="62">
        <v>32.933908465639469</v>
      </c>
      <c r="G8" s="61">
        <v>68730016</v>
      </c>
      <c r="H8" s="61">
        <v>1495363659.8399999</v>
      </c>
      <c r="I8" s="61">
        <v>1985124292.8399999</v>
      </c>
      <c r="J8" s="62">
        <v>28.88293075386451</v>
      </c>
      <c r="K8" s="4"/>
      <c r="L8" s="77"/>
      <c r="M8" s="121"/>
      <c r="N8" s="121"/>
      <c r="O8" s="121"/>
      <c r="P8" s="77"/>
      <c r="Q8" s="121"/>
      <c r="R8" s="121"/>
      <c r="S8" s="121"/>
    </row>
    <row r="9" spans="1:20" x14ac:dyDescent="0.2">
      <c r="A9" s="540"/>
      <c r="B9" s="1" t="s">
        <v>123</v>
      </c>
      <c r="C9" s="61">
        <v>2923386</v>
      </c>
      <c r="D9" s="61">
        <v>69478813.400000006</v>
      </c>
      <c r="E9" s="61">
        <v>98219397</v>
      </c>
      <c r="F9" s="62">
        <v>33.597820130492515</v>
      </c>
      <c r="G9" s="61">
        <v>3059192</v>
      </c>
      <c r="H9" s="61">
        <v>67723434</v>
      </c>
      <c r="I9" s="61">
        <v>98544710.700000003</v>
      </c>
      <c r="J9" s="62">
        <v>32.212659649999082</v>
      </c>
      <c r="K9" s="4"/>
      <c r="L9" s="77"/>
      <c r="M9" s="121"/>
      <c r="N9" s="121"/>
      <c r="O9" s="121"/>
      <c r="P9" s="77"/>
      <c r="Q9" s="121"/>
      <c r="R9" s="121"/>
      <c r="S9" s="121"/>
    </row>
    <row r="10" spans="1:20" x14ac:dyDescent="0.2">
      <c r="A10" s="540"/>
      <c r="B10" s="1" t="s">
        <v>124</v>
      </c>
      <c r="C10" s="61">
        <v>2834386</v>
      </c>
      <c r="D10" s="61">
        <v>106224745.72</v>
      </c>
      <c r="E10" s="61">
        <v>128201484.52</v>
      </c>
      <c r="F10" s="62">
        <v>45.230778207343668</v>
      </c>
      <c r="G10" s="61">
        <v>3180226</v>
      </c>
      <c r="H10" s="61">
        <v>123833462.64</v>
      </c>
      <c r="I10" s="61">
        <v>149056457.03999999</v>
      </c>
      <c r="J10" s="62">
        <v>46.869768701972752</v>
      </c>
      <c r="K10" s="4"/>
      <c r="L10" s="77"/>
      <c r="M10" s="121"/>
      <c r="N10" s="121"/>
      <c r="O10" s="121"/>
      <c r="P10" s="77"/>
      <c r="Q10" s="121"/>
      <c r="R10" s="121"/>
      <c r="S10" s="121"/>
    </row>
    <row r="11" spans="1:20" x14ac:dyDescent="0.2">
      <c r="A11" s="540"/>
      <c r="B11" s="1" t="s">
        <v>125</v>
      </c>
      <c r="C11" s="61">
        <v>3061210</v>
      </c>
      <c r="D11" s="61">
        <v>57281126.850000001</v>
      </c>
      <c r="E11" s="61">
        <v>73477903.150000006</v>
      </c>
      <c r="F11" s="62">
        <v>24.002895309371134</v>
      </c>
      <c r="G11" s="61">
        <v>3320417</v>
      </c>
      <c r="H11" s="61">
        <v>63609530.32</v>
      </c>
      <c r="I11" s="61">
        <v>81910815.219999999</v>
      </c>
      <c r="J11" s="62">
        <v>24.668833830208676</v>
      </c>
      <c r="K11" s="4"/>
      <c r="L11" s="77"/>
      <c r="M11" s="121"/>
      <c r="N11" s="121"/>
      <c r="O11" s="121"/>
      <c r="P11" s="77"/>
      <c r="Q11" s="121"/>
      <c r="R11" s="121"/>
      <c r="S11" s="121"/>
    </row>
    <row r="12" spans="1:20" x14ac:dyDescent="0.2">
      <c r="A12" s="540"/>
      <c r="B12" s="1" t="s">
        <v>126</v>
      </c>
      <c r="C12" s="61">
        <v>13319981</v>
      </c>
      <c r="D12" s="61">
        <v>248030673.38999999</v>
      </c>
      <c r="E12" s="61">
        <v>331874704.29000002</v>
      </c>
      <c r="F12" s="62">
        <v>24.915553880294574</v>
      </c>
      <c r="G12" s="61">
        <v>13773672</v>
      </c>
      <c r="H12" s="61">
        <v>248082028.12</v>
      </c>
      <c r="I12" s="61">
        <v>335843489.51999998</v>
      </c>
      <c r="J12" s="62">
        <v>24.383003277557357</v>
      </c>
      <c r="K12" s="4"/>
      <c r="L12" s="77"/>
      <c r="M12" s="121"/>
      <c r="N12" s="121"/>
      <c r="O12" s="121"/>
      <c r="P12" s="77"/>
      <c r="Q12" s="121"/>
      <c r="R12" s="121"/>
      <c r="S12" s="121"/>
    </row>
    <row r="13" spans="1:20" x14ac:dyDescent="0.2">
      <c r="A13" s="540"/>
      <c r="B13" s="1" t="s">
        <v>127</v>
      </c>
      <c r="C13" s="61">
        <v>1865152</v>
      </c>
      <c r="D13" s="61">
        <v>1114762274.21</v>
      </c>
      <c r="E13" s="61">
        <v>1146614003.21</v>
      </c>
      <c r="F13" s="62">
        <v>614.7563325723587</v>
      </c>
      <c r="G13" s="61">
        <v>2078723</v>
      </c>
      <c r="H13" s="61">
        <v>1320266778.6099999</v>
      </c>
      <c r="I13" s="61">
        <v>1356658120.1099999</v>
      </c>
      <c r="J13" s="62">
        <v>652.64016423063583</v>
      </c>
      <c r="K13" s="4"/>
      <c r="L13" s="77"/>
      <c r="M13" s="121"/>
      <c r="N13" s="121"/>
      <c r="O13" s="121"/>
      <c r="P13" s="77"/>
      <c r="Q13" s="121"/>
      <c r="R13" s="121"/>
      <c r="S13" s="121"/>
    </row>
    <row r="14" spans="1:20" x14ac:dyDescent="0.2">
      <c r="A14" s="540"/>
      <c r="B14" s="1" t="s">
        <v>128</v>
      </c>
      <c r="C14" s="61">
        <v>8345577</v>
      </c>
      <c r="D14" s="61">
        <v>244892156.65000001</v>
      </c>
      <c r="E14" s="61">
        <v>294712650.44999999</v>
      </c>
      <c r="F14" s="62">
        <v>35.313633850601342</v>
      </c>
      <c r="G14" s="61">
        <v>8508749</v>
      </c>
      <c r="H14" s="61">
        <v>262800423.68000001</v>
      </c>
      <c r="I14" s="61">
        <v>314497301.77999997</v>
      </c>
      <c r="J14" s="62">
        <v>36.961638165610474</v>
      </c>
      <c r="K14" s="4"/>
      <c r="L14" s="77"/>
      <c r="M14" s="121"/>
      <c r="N14" s="121"/>
      <c r="O14" s="121"/>
      <c r="P14" s="77"/>
      <c r="Q14" s="121"/>
      <c r="R14" s="121"/>
      <c r="S14" s="121"/>
    </row>
    <row r="15" spans="1:20" x14ac:dyDescent="0.2">
      <c r="A15" s="540"/>
      <c r="B15" s="1" t="s">
        <v>129</v>
      </c>
      <c r="C15" s="61">
        <v>42072946</v>
      </c>
      <c r="D15" s="61">
        <v>1351494356.6500001</v>
      </c>
      <c r="E15" s="61">
        <v>1668001811.1500001</v>
      </c>
      <c r="F15" s="62">
        <v>39.64547220320631</v>
      </c>
      <c r="G15" s="61">
        <v>46890499</v>
      </c>
      <c r="H15" s="61">
        <v>1417634199.3399999</v>
      </c>
      <c r="I15" s="61">
        <v>1762435845.54</v>
      </c>
      <c r="J15" s="62">
        <v>37.586203668679232</v>
      </c>
      <c r="K15" s="4"/>
      <c r="L15" s="77"/>
      <c r="M15" s="121"/>
      <c r="N15" s="121"/>
      <c r="O15" s="121"/>
      <c r="P15" s="77"/>
      <c r="Q15" s="121"/>
      <c r="R15" s="121"/>
      <c r="S15" s="121"/>
    </row>
    <row r="16" spans="1:20" x14ac:dyDescent="0.2">
      <c r="A16" s="540"/>
      <c r="B16" s="1" t="s">
        <v>130</v>
      </c>
      <c r="C16" s="61">
        <v>104365</v>
      </c>
      <c r="D16" s="61">
        <v>1690193.15</v>
      </c>
      <c r="E16" s="61">
        <v>2285632.9500000002</v>
      </c>
      <c r="F16" s="62">
        <v>21.900378000287454</v>
      </c>
      <c r="G16" s="61">
        <v>104575</v>
      </c>
      <c r="H16" s="61">
        <v>1775198.74</v>
      </c>
      <c r="I16" s="61">
        <v>2387522.34</v>
      </c>
      <c r="J16" s="62">
        <v>22.830718049246951</v>
      </c>
      <c r="K16" s="4"/>
      <c r="L16" s="77"/>
      <c r="M16" s="121"/>
      <c r="N16" s="121"/>
      <c r="O16" s="121"/>
      <c r="S16" s="121"/>
    </row>
    <row r="17" spans="1:20" x14ac:dyDescent="0.2">
      <c r="A17" s="540"/>
      <c r="B17" s="1" t="s">
        <v>131</v>
      </c>
      <c r="C17" s="61">
        <v>10885648</v>
      </c>
      <c r="D17" s="61">
        <v>447911000.49000001</v>
      </c>
      <c r="E17" s="61">
        <v>562487250.19000006</v>
      </c>
      <c r="F17" s="62">
        <v>51.672371749481528</v>
      </c>
      <c r="G17" s="61">
        <v>11580359</v>
      </c>
      <c r="H17" s="61">
        <v>478956058.39999998</v>
      </c>
      <c r="I17" s="61">
        <v>602274492.70000005</v>
      </c>
      <c r="J17" s="62">
        <v>52.00827476073929</v>
      </c>
      <c r="K17" s="4"/>
      <c r="L17" s="77"/>
      <c r="M17" s="121"/>
      <c r="N17" s="121"/>
      <c r="O17" s="121"/>
      <c r="P17" s="77"/>
      <c r="Q17" s="121"/>
      <c r="R17" s="121"/>
      <c r="S17" s="121"/>
    </row>
    <row r="18" spans="1:20" x14ac:dyDescent="0.2">
      <c r="A18" s="540"/>
      <c r="B18" s="1" t="s">
        <v>132</v>
      </c>
      <c r="C18" s="61">
        <v>8076026</v>
      </c>
      <c r="D18" s="61">
        <v>483981923.25</v>
      </c>
      <c r="E18" s="61">
        <v>532746611.25</v>
      </c>
      <c r="F18" s="62">
        <v>65.966430921594352</v>
      </c>
      <c r="G18" s="61">
        <v>8369076</v>
      </c>
      <c r="H18" s="61">
        <v>443774268.80000001</v>
      </c>
      <c r="I18" s="61">
        <v>493475531.89999998</v>
      </c>
      <c r="J18" s="62">
        <v>58.964159472324063</v>
      </c>
      <c r="K18" s="4"/>
    </row>
    <row r="19" spans="1:20" x14ac:dyDescent="0.2">
      <c r="A19" s="540"/>
      <c r="B19" s="1" t="s">
        <v>133</v>
      </c>
      <c r="C19" s="61">
        <v>571828</v>
      </c>
      <c r="D19" s="61">
        <v>68267856.170000002</v>
      </c>
      <c r="E19" s="61">
        <v>73684464.870000005</v>
      </c>
      <c r="F19" s="62">
        <v>128.85774196086936</v>
      </c>
      <c r="G19" s="61">
        <v>563652</v>
      </c>
      <c r="H19" s="61">
        <v>73307245.790000007</v>
      </c>
      <c r="I19" s="61">
        <v>78719213.090000004</v>
      </c>
      <c r="J19" s="62">
        <v>139.65924558060647</v>
      </c>
      <c r="K19" s="4"/>
    </row>
    <row r="20" spans="1:20" x14ac:dyDescent="0.2">
      <c r="A20" s="540"/>
      <c r="B20" s="1" t="s">
        <v>88</v>
      </c>
      <c r="C20" s="61">
        <v>154931</v>
      </c>
      <c r="D20" s="61">
        <v>2419784.2600000002</v>
      </c>
      <c r="E20" s="61">
        <v>3241490.16</v>
      </c>
      <c r="F20" s="62">
        <v>20.922153474772642</v>
      </c>
      <c r="G20" s="61">
        <v>159456</v>
      </c>
      <c r="H20" s="61">
        <v>2721006.96</v>
      </c>
      <c r="I20" s="61">
        <v>3596938.56</v>
      </c>
      <c r="J20" s="62">
        <v>22.557561709813367</v>
      </c>
      <c r="K20" s="4"/>
    </row>
    <row r="21" spans="1:20" s="120" customFormat="1" x14ac:dyDescent="0.2">
      <c r="A21" s="540"/>
      <c r="B21" s="127" t="s">
        <v>32</v>
      </c>
      <c r="C21" s="67">
        <v>197305382</v>
      </c>
      <c r="D21" s="67">
        <v>7084246008.8999996</v>
      </c>
      <c r="E21" s="67">
        <v>8579638105.2399988</v>
      </c>
      <c r="F21" s="68">
        <v>43.484055114320192</v>
      </c>
      <c r="G21" s="67">
        <v>209816003</v>
      </c>
      <c r="H21" s="67">
        <v>7308560369.2599993</v>
      </c>
      <c r="I21" s="67">
        <v>8853615108.9599991</v>
      </c>
      <c r="J21" s="68">
        <v>42.197043992683433</v>
      </c>
      <c r="K21" s="128"/>
      <c r="P21" s="113"/>
      <c r="Q21" s="113"/>
      <c r="R21" s="113"/>
      <c r="T21" s="113"/>
    </row>
    <row r="22" spans="1:20" x14ac:dyDescent="0.2">
      <c r="A22" s="540"/>
    </row>
    <row r="23" spans="1:20" ht="13.5" customHeight="1" x14ac:dyDescent="0.2">
      <c r="A23" s="540"/>
      <c r="B23" s="129" t="s">
        <v>75</v>
      </c>
      <c r="C23" s="130" t="s">
        <v>0</v>
      </c>
      <c r="D23" s="539" t="s">
        <v>369</v>
      </c>
      <c r="E23" s="539"/>
      <c r="F23" s="10"/>
      <c r="G23" s="9"/>
      <c r="H23" s="539" t="s">
        <v>369</v>
      </c>
      <c r="I23" s="539"/>
      <c r="J23" s="10"/>
    </row>
    <row r="24" spans="1:20" s="11" customFormat="1" x14ac:dyDescent="0.2">
      <c r="A24" s="540"/>
      <c r="B24" s="29"/>
      <c r="C24" s="54" t="s">
        <v>67</v>
      </c>
      <c r="D24" s="131"/>
      <c r="E24" s="132"/>
      <c r="F24" s="133"/>
      <c r="G24" s="54" t="s">
        <v>76</v>
      </c>
      <c r="H24" s="132"/>
      <c r="I24" s="131"/>
      <c r="J24" s="133"/>
      <c r="P24"/>
      <c r="Q24"/>
      <c r="R24"/>
      <c r="T24"/>
    </row>
    <row r="25" spans="1:20" x14ac:dyDescent="0.2">
      <c r="A25" s="540"/>
      <c r="B25" s="1" t="s">
        <v>120</v>
      </c>
      <c r="C25" s="61">
        <v>2555562</v>
      </c>
      <c r="D25" s="61">
        <v>66095592.600000024</v>
      </c>
      <c r="E25" s="61">
        <v>90676313.200000048</v>
      </c>
      <c r="F25" s="62">
        <v>-0.50206045954915623</v>
      </c>
      <c r="G25" s="86">
        <v>9.1193979823192528</v>
      </c>
      <c r="H25" s="86">
        <v>6.8189982424604016</v>
      </c>
      <c r="I25" s="86">
        <v>7.7989520336471827</v>
      </c>
      <c r="J25" s="62">
        <v>-1.2100927727680728</v>
      </c>
    </row>
    <row r="26" spans="1:20" x14ac:dyDescent="0.2">
      <c r="A26" s="540"/>
      <c r="B26" s="1" t="s">
        <v>121</v>
      </c>
      <c r="C26" s="61">
        <v>576553</v>
      </c>
      <c r="D26" s="61">
        <v>29854265.149999976</v>
      </c>
      <c r="E26" s="61">
        <v>31827536.550000012</v>
      </c>
      <c r="F26" s="62">
        <v>1.2134928770872051</v>
      </c>
      <c r="G26" s="86">
        <v>6.91152017528833</v>
      </c>
      <c r="H26" s="86">
        <v>12.261623795605415</v>
      </c>
      <c r="I26" s="86">
        <v>10.472564889271228</v>
      </c>
      <c r="J26" s="62">
        <v>3.330833485619078</v>
      </c>
    </row>
    <row r="27" spans="1:20" x14ac:dyDescent="0.2">
      <c r="A27" s="540"/>
      <c r="B27" s="1" t="s">
        <v>122</v>
      </c>
      <c r="C27" s="61">
        <v>2005346</v>
      </c>
      <c r="D27" s="61">
        <v>-179684228.60000014</v>
      </c>
      <c r="E27" s="61">
        <v>-212379881.33999991</v>
      </c>
      <c r="F27" s="62">
        <v>-4.0509777117749586</v>
      </c>
      <c r="G27" s="86">
        <v>3.0054041481209275</v>
      </c>
      <c r="H27" s="86">
        <v>-10.727109943545736</v>
      </c>
      <c r="I27" s="86">
        <v>-9.6645951272993429</v>
      </c>
      <c r="J27" s="62">
        <v>-12.300324803542269</v>
      </c>
    </row>
    <row r="28" spans="1:20" x14ac:dyDescent="0.2">
      <c r="A28" s="540"/>
      <c r="B28" s="1" t="s">
        <v>123</v>
      </c>
      <c r="C28" s="61">
        <v>135806</v>
      </c>
      <c r="D28" s="61">
        <v>-1755379.400000006</v>
      </c>
      <c r="E28" s="61">
        <v>325313.70000000298</v>
      </c>
      <c r="F28" s="62">
        <v>-1.3851604804934325</v>
      </c>
      <c r="G28" s="86">
        <v>4.6455035359682233</v>
      </c>
      <c r="H28" s="86">
        <v>-2.5264959404157095</v>
      </c>
      <c r="I28" s="86">
        <v>0.33121125758896991</v>
      </c>
      <c r="J28" s="62">
        <v>-4.1227689032012425</v>
      </c>
    </row>
    <row r="29" spans="1:20" x14ac:dyDescent="0.2">
      <c r="A29" s="540"/>
      <c r="B29" s="1" t="s">
        <v>124</v>
      </c>
      <c r="C29" s="61">
        <v>345840</v>
      </c>
      <c r="D29" s="61">
        <v>17608716.920000002</v>
      </c>
      <c r="E29" s="61">
        <v>20854972.519999996</v>
      </c>
      <c r="F29" s="62">
        <v>1.6389904946290841</v>
      </c>
      <c r="G29" s="86">
        <v>12.201584399584249</v>
      </c>
      <c r="H29" s="86">
        <v>16.576850149790125</v>
      </c>
      <c r="I29" s="86">
        <v>16.267340895531149</v>
      </c>
      <c r="J29" s="62">
        <v>3.6236177213572187</v>
      </c>
    </row>
    <row r="30" spans="1:20" x14ac:dyDescent="0.2">
      <c r="A30" s="540"/>
      <c r="B30" s="1" t="s">
        <v>125</v>
      </c>
      <c r="C30" s="61">
        <v>259207</v>
      </c>
      <c r="D30" s="61">
        <v>6328403.4699999988</v>
      </c>
      <c r="E30" s="61">
        <v>8432912.0699999928</v>
      </c>
      <c r="F30" s="62">
        <v>0.66593852083754257</v>
      </c>
      <c r="G30" s="86">
        <v>8.4674687460187315</v>
      </c>
      <c r="H30" s="86">
        <v>11.047973072478058</v>
      </c>
      <c r="I30" s="86">
        <v>11.476800110619369</v>
      </c>
      <c r="J30" s="62">
        <v>2.7744091379574072</v>
      </c>
    </row>
    <row r="31" spans="1:20" x14ac:dyDescent="0.2">
      <c r="A31" s="540"/>
      <c r="B31" s="1" t="s">
        <v>126</v>
      </c>
      <c r="C31" s="61">
        <v>453691</v>
      </c>
      <c r="D31" s="61">
        <v>51354.730000019073</v>
      </c>
      <c r="E31" s="61">
        <v>3968785.2299999595</v>
      </c>
      <c r="F31" s="62">
        <v>-0.5325506027372171</v>
      </c>
      <c r="G31" s="86">
        <v>3.4060934471302922</v>
      </c>
      <c r="H31" s="86">
        <v>2.070499156339007E-2</v>
      </c>
      <c r="I31" s="86">
        <v>1.1958685548181884</v>
      </c>
      <c r="J31" s="62">
        <v>-2.1374222916970962</v>
      </c>
    </row>
    <row r="32" spans="1:20" x14ac:dyDescent="0.2">
      <c r="A32" s="540"/>
      <c r="B32" s="1" t="s">
        <v>127</v>
      </c>
      <c r="C32" s="61">
        <v>213571</v>
      </c>
      <c r="D32" s="61">
        <v>205504504.39999986</v>
      </c>
      <c r="E32" s="61">
        <v>210044116.89999986</v>
      </c>
      <c r="F32" s="62">
        <v>37.883831658277131</v>
      </c>
      <c r="G32" s="86">
        <v>11.450594911299454</v>
      </c>
      <c r="H32" s="86">
        <v>18.434827689664594</v>
      </c>
      <c r="I32" s="86">
        <v>18.318642220657644</v>
      </c>
      <c r="J32" s="62">
        <v>6.1624142202419829</v>
      </c>
    </row>
    <row r="33" spans="1:10" x14ac:dyDescent="0.2">
      <c r="A33" s="540"/>
      <c r="B33" s="1" t="s">
        <v>128</v>
      </c>
      <c r="C33" s="61">
        <v>163172</v>
      </c>
      <c r="D33" s="61">
        <v>17908267.030000001</v>
      </c>
      <c r="E33" s="61">
        <v>19784651.329999983</v>
      </c>
      <c r="F33" s="62">
        <v>1.6480043150091319</v>
      </c>
      <c r="G33" s="86">
        <v>1.955191354654088</v>
      </c>
      <c r="H33" s="86">
        <v>7.3127156357214433</v>
      </c>
      <c r="I33" s="86">
        <v>6.7132005700435942</v>
      </c>
      <c r="J33" s="62">
        <v>4.6667650290004605</v>
      </c>
    </row>
    <row r="34" spans="1:10" x14ac:dyDescent="0.2">
      <c r="A34" s="540"/>
      <c r="B34" s="1" t="s">
        <v>129</v>
      </c>
      <c r="C34" s="61">
        <v>4817553</v>
      </c>
      <c r="D34" s="61">
        <v>66139842.689999819</v>
      </c>
      <c r="E34" s="61">
        <v>94434034.389999866</v>
      </c>
      <c r="F34" s="62">
        <v>-2.059268534527078</v>
      </c>
      <c r="G34" s="86">
        <v>11.450476988228967</v>
      </c>
      <c r="H34" s="86">
        <v>4.8938304747304411</v>
      </c>
      <c r="I34" s="86">
        <v>5.661506705732684</v>
      </c>
      <c r="J34" s="62">
        <v>-5.1942086197690331</v>
      </c>
    </row>
    <row r="35" spans="1:10" x14ac:dyDescent="0.2">
      <c r="A35" s="540"/>
      <c r="B35" s="1" t="s">
        <v>130</v>
      </c>
      <c r="C35" s="61">
        <v>210</v>
      </c>
      <c r="D35" s="61">
        <v>85005.590000000084</v>
      </c>
      <c r="E35" s="61">
        <v>101889.38999999966</v>
      </c>
      <c r="F35" s="62">
        <v>0.93034004895949707</v>
      </c>
      <c r="G35" s="86">
        <v>0.20121688305466393</v>
      </c>
      <c r="H35" s="86">
        <v>5.029341764874629</v>
      </c>
      <c r="I35" s="86">
        <v>4.4578194412186631</v>
      </c>
      <c r="J35" s="62">
        <v>4.2480547547959482</v>
      </c>
    </row>
    <row r="36" spans="1:10" x14ac:dyDescent="0.2">
      <c r="A36" s="540"/>
      <c r="B36" s="1" t="s">
        <v>131</v>
      </c>
      <c r="C36" s="61">
        <v>694711</v>
      </c>
      <c r="D36" s="61">
        <v>31045057.909999967</v>
      </c>
      <c r="E36" s="61">
        <v>39787242.50999999</v>
      </c>
      <c r="F36" s="62">
        <v>0.33590301125776278</v>
      </c>
      <c r="G36" s="86">
        <v>6.3818984409563866</v>
      </c>
      <c r="H36" s="86">
        <v>6.931077351535837</v>
      </c>
      <c r="I36" s="86">
        <v>7.073447886429503</v>
      </c>
      <c r="J36" s="62">
        <v>0.65006307991104195</v>
      </c>
    </row>
    <row r="37" spans="1:10" x14ac:dyDescent="0.2">
      <c r="A37" s="540"/>
      <c r="B37" s="1" t="s">
        <v>132</v>
      </c>
      <c r="C37" s="61">
        <v>293050</v>
      </c>
      <c r="D37" s="61">
        <v>-40207654.449999988</v>
      </c>
      <c r="E37" s="61">
        <v>-39271079.350000024</v>
      </c>
      <c r="F37" s="62">
        <v>-7.0022714492702889</v>
      </c>
      <c r="G37" s="86">
        <v>3.6286411163114138</v>
      </c>
      <c r="H37" s="86">
        <v>-8.3076769024761266</v>
      </c>
      <c r="I37" s="86">
        <v>-7.3714367244602581</v>
      </c>
      <c r="J37" s="62">
        <v>-10.614901172375038</v>
      </c>
    </row>
    <row r="38" spans="1:10" x14ac:dyDescent="0.2">
      <c r="A38" s="540"/>
      <c r="B38" s="1" t="s">
        <v>133</v>
      </c>
      <c r="C38" s="61">
        <v>-8176</v>
      </c>
      <c r="D38" s="61">
        <v>5039389.6200000048</v>
      </c>
      <c r="E38" s="61">
        <v>5034748.2199999988</v>
      </c>
      <c r="F38" s="62">
        <v>10.801503619737105</v>
      </c>
      <c r="G38" s="86">
        <v>-1.429800569401988</v>
      </c>
      <c r="H38" s="86">
        <v>7.3817897656709208</v>
      </c>
      <c r="I38" s="86">
        <v>6.8328489986087328</v>
      </c>
      <c r="J38" s="62">
        <v>8.3825026384656276</v>
      </c>
    </row>
    <row r="39" spans="1:10" x14ac:dyDescent="0.2">
      <c r="A39" s="540"/>
      <c r="B39" s="1" t="s">
        <v>88</v>
      </c>
      <c r="C39" s="61">
        <v>4525</v>
      </c>
      <c r="D39" s="61">
        <v>301222.69999999972</v>
      </c>
      <c r="E39" s="61">
        <v>355448.39999999991</v>
      </c>
      <c r="F39" s="62">
        <v>1.6354082350407246</v>
      </c>
      <c r="G39" s="86">
        <v>2.9206550012586248</v>
      </c>
      <c r="H39" s="86">
        <v>12.448328761341712</v>
      </c>
      <c r="I39" s="86">
        <v>10.965586272210059</v>
      </c>
      <c r="J39" s="62">
        <v>7.8166343489099006</v>
      </c>
    </row>
    <row r="40" spans="1:10" s="120" customFormat="1" x14ac:dyDescent="0.2">
      <c r="A40" s="540"/>
      <c r="B40" s="127" t="s">
        <v>32</v>
      </c>
      <c r="C40" s="67">
        <v>12510621</v>
      </c>
      <c r="D40" s="67">
        <v>224314360.35999954</v>
      </c>
      <c r="E40" s="67">
        <v>273977003.71999979</v>
      </c>
      <c r="F40" s="68">
        <v>-1.287011121636759</v>
      </c>
      <c r="G40" s="134">
        <v>6.3407398587839836</v>
      </c>
      <c r="H40" s="135">
        <v>3.1663829866748197</v>
      </c>
      <c r="I40" s="135">
        <v>3.1933398630493381</v>
      </c>
      <c r="J40" s="68">
        <v>-2.9597311434115072</v>
      </c>
    </row>
    <row r="41" spans="1:10" x14ac:dyDescent="0.2">
      <c r="A41" s="540"/>
      <c r="B41" s="103" t="s">
        <v>99</v>
      </c>
    </row>
    <row r="42" spans="1:10" x14ac:dyDescent="0.2">
      <c r="A42" s="540"/>
      <c r="B42" s="103" t="s">
        <v>100</v>
      </c>
    </row>
  </sheetData>
  <mergeCells count="4">
    <mergeCell ref="D23:E23"/>
    <mergeCell ref="H23:I23"/>
    <mergeCell ref="A1:A42"/>
    <mergeCell ref="B1:J1"/>
  </mergeCells>
  <phoneticPr fontId="0" type="noConversion"/>
  <printOptions horizontalCentered="1" verticalCentered="1"/>
  <pageMargins left="0.74803149606299213" right="0.74803149606299213" top="0.19685039370078741" bottom="0.19685039370078741" header="0.51181102362204722" footer="0.51181102362204722"/>
  <pageSetup paperSize="9"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8"/>
  <sheetViews>
    <sheetView workbookViewId="0">
      <selection activeCell="J1" sqref="J1"/>
    </sheetView>
  </sheetViews>
  <sheetFormatPr defaultRowHeight="12.75" x14ac:dyDescent="0.2"/>
  <cols>
    <col min="2" max="2" width="23.7109375" style="104" customWidth="1"/>
    <col min="3" max="3" width="12.28515625" customWidth="1"/>
    <col min="4" max="4" width="10.85546875" bestFit="1" customWidth="1"/>
    <col min="5" max="5" width="12.42578125" bestFit="1" customWidth="1"/>
    <col min="6" max="6" width="9.5703125" bestFit="1" customWidth="1"/>
    <col min="7" max="7" width="10.85546875" bestFit="1" customWidth="1"/>
    <col min="8" max="8" width="12.42578125" bestFit="1" customWidth="1"/>
    <col min="9" max="9" width="10.85546875" bestFit="1" customWidth="1"/>
  </cols>
  <sheetData>
    <row r="1" spans="1:256" ht="12.75" customHeight="1" x14ac:dyDescent="0.2">
      <c r="B1" s="535" t="s">
        <v>370</v>
      </c>
      <c r="C1" s="544"/>
      <c r="D1" s="544"/>
      <c r="E1" s="544"/>
      <c r="F1" s="544"/>
      <c r="G1" s="544"/>
      <c r="H1" s="544"/>
      <c r="I1" s="544"/>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20"/>
      <c r="AZ1" s="120"/>
      <c r="BA1" s="120"/>
      <c r="BB1" s="120"/>
      <c r="BC1" s="120"/>
      <c r="BD1" s="120"/>
      <c r="BE1" s="120"/>
      <c r="BF1" s="120"/>
      <c r="BG1" s="120"/>
      <c r="BH1" s="120"/>
      <c r="BI1" s="120"/>
      <c r="BJ1" s="120"/>
      <c r="BK1" s="120"/>
      <c r="BL1" s="120"/>
      <c r="BM1" s="120"/>
      <c r="BN1" s="120"/>
      <c r="BO1" s="120"/>
      <c r="BP1" s="120"/>
      <c r="BQ1" s="120"/>
      <c r="BR1" s="120"/>
      <c r="BS1" s="120"/>
      <c r="BT1" s="120"/>
      <c r="BU1" s="120"/>
      <c r="BV1" s="120"/>
      <c r="BW1" s="120"/>
      <c r="BX1" s="120"/>
      <c r="BY1" s="120"/>
      <c r="BZ1" s="120"/>
      <c r="CA1" s="120"/>
      <c r="CB1" s="120"/>
      <c r="CC1" s="120"/>
      <c r="CD1" s="120"/>
      <c r="CE1" s="120"/>
      <c r="CF1" s="120"/>
      <c r="CG1" s="120"/>
      <c r="CH1" s="120"/>
      <c r="CI1" s="120"/>
      <c r="CJ1" s="120"/>
      <c r="CK1" s="120"/>
      <c r="CL1" s="120"/>
      <c r="CM1" s="120"/>
      <c r="CN1" s="120"/>
      <c r="CO1" s="120"/>
      <c r="CP1" s="120"/>
      <c r="CQ1" s="120"/>
      <c r="CR1" s="120"/>
      <c r="CS1" s="120"/>
      <c r="CT1" s="120"/>
      <c r="CU1" s="120"/>
      <c r="CV1" s="120"/>
      <c r="CW1" s="120"/>
      <c r="CX1" s="120"/>
      <c r="CY1" s="120"/>
      <c r="CZ1" s="120"/>
      <c r="DA1" s="120"/>
      <c r="DB1" s="120"/>
      <c r="DC1" s="120"/>
      <c r="DD1" s="120"/>
      <c r="DE1" s="120"/>
      <c r="DF1" s="120"/>
      <c r="DG1" s="120"/>
      <c r="DH1" s="120"/>
      <c r="DI1" s="120"/>
      <c r="DJ1" s="120"/>
      <c r="DK1" s="120"/>
      <c r="DL1" s="120"/>
      <c r="DM1" s="120"/>
      <c r="DN1" s="120"/>
      <c r="DO1" s="120"/>
      <c r="DP1" s="120"/>
      <c r="DQ1" s="120"/>
      <c r="DR1" s="120"/>
      <c r="DS1" s="120"/>
      <c r="DT1" s="120"/>
      <c r="DU1" s="120"/>
      <c r="DV1" s="120"/>
      <c r="DW1" s="120"/>
      <c r="DX1" s="120"/>
      <c r="DY1" s="120"/>
      <c r="DZ1" s="120"/>
      <c r="EA1" s="120"/>
      <c r="EB1" s="120"/>
      <c r="EC1" s="120"/>
      <c r="ED1" s="120"/>
      <c r="EE1" s="120"/>
      <c r="EF1" s="120"/>
      <c r="EG1" s="120"/>
      <c r="EH1" s="120"/>
      <c r="EI1" s="120"/>
      <c r="EJ1" s="120"/>
      <c r="EK1" s="120"/>
      <c r="EL1" s="120"/>
      <c r="EM1" s="120"/>
      <c r="EN1" s="120"/>
      <c r="EO1" s="120"/>
      <c r="EP1" s="120"/>
      <c r="EQ1" s="120"/>
      <c r="ER1" s="120"/>
      <c r="ES1" s="120"/>
      <c r="ET1" s="120"/>
      <c r="EU1" s="120"/>
      <c r="EV1" s="120"/>
      <c r="EW1" s="120"/>
      <c r="EX1" s="120"/>
      <c r="EY1" s="120"/>
      <c r="EZ1" s="120"/>
      <c r="FA1" s="120"/>
      <c r="FB1" s="120"/>
      <c r="FC1" s="120"/>
      <c r="FD1" s="120"/>
      <c r="FE1" s="120"/>
      <c r="FF1" s="120"/>
      <c r="FG1" s="120"/>
      <c r="FH1" s="120"/>
      <c r="FI1" s="120"/>
      <c r="FJ1" s="120"/>
      <c r="FK1" s="120"/>
      <c r="FL1" s="120"/>
      <c r="FM1" s="120"/>
      <c r="FN1" s="120"/>
      <c r="FO1" s="120"/>
      <c r="FP1" s="120"/>
      <c r="FQ1" s="120"/>
      <c r="FR1" s="120"/>
      <c r="FS1" s="120"/>
      <c r="FT1" s="120"/>
      <c r="FU1" s="120"/>
      <c r="FV1" s="120"/>
      <c r="FW1" s="120"/>
      <c r="FX1" s="120"/>
      <c r="FY1" s="120"/>
      <c r="FZ1" s="120"/>
      <c r="GA1" s="120"/>
      <c r="GB1" s="120"/>
      <c r="GC1" s="120"/>
      <c r="GD1" s="120"/>
      <c r="GE1" s="120"/>
      <c r="GF1" s="120"/>
      <c r="GG1" s="120"/>
      <c r="GH1" s="120"/>
      <c r="GI1" s="120"/>
      <c r="GJ1" s="120"/>
      <c r="GK1" s="120"/>
      <c r="GL1" s="120"/>
      <c r="GM1" s="120"/>
      <c r="GN1" s="120"/>
      <c r="GO1" s="120"/>
      <c r="GP1" s="120"/>
      <c r="GQ1" s="120"/>
      <c r="GR1" s="120"/>
      <c r="GS1" s="120"/>
      <c r="GT1" s="120"/>
      <c r="GU1" s="120"/>
      <c r="GV1" s="120"/>
      <c r="GW1" s="120"/>
      <c r="GX1" s="120"/>
      <c r="GY1" s="120"/>
      <c r="GZ1" s="120"/>
      <c r="HA1" s="120"/>
      <c r="HB1" s="120"/>
      <c r="HC1" s="120"/>
      <c r="HD1" s="120"/>
      <c r="HE1" s="120"/>
      <c r="HF1" s="120"/>
      <c r="HG1" s="120"/>
      <c r="HH1" s="120"/>
      <c r="HI1" s="120"/>
      <c r="HJ1" s="120"/>
      <c r="HK1" s="120"/>
      <c r="HL1" s="120"/>
      <c r="HM1" s="120"/>
      <c r="HN1" s="120"/>
      <c r="HO1" s="120"/>
      <c r="HP1" s="120"/>
      <c r="HQ1" s="120"/>
      <c r="HR1" s="120"/>
      <c r="HS1" s="120"/>
      <c r="HT1" s="120"/>
      <c r="HU1" s="120"/>
      <c r="HV1" s="120"/>
      <c r="HW1" s="120"/>
      <c r="HX1" s="120"/>
      <c r="HY1" s="120"/>
      <c r="HZ1" s="120"/>
      <c r="IA1" s="120"/>
      <c r="IB1" s="120"/>
      <c r="IC1" s="120"/>
      <c r="ID1" s="120"/>
      <c r="IE1" s="120"/>
      <c r="IF1" s="120"/>
      <c r="IG1" s="120"/>
      <c r="IH1" s="120"/>
      <c r="II1" s="120"/>
      <c r="IJ1" s="120"/>
      <c r="IK1" s="120"/>
      <c r="IL1" s="120"/>
      <c r="IM1" s="120"/>
      <c r="IN1" s="120"/>
      <c r="IO1" s="120"/>
      <c r="IP1" s="120"/>
      <c r="IQ1" s="120"/>
      <c r="IR1" s="120"/>
      <c r="IS1" s="120"/>
      <c r="IT1" s="120"/>
      <c r="IU1" s="120"/>
      <c r="IV1" s="120"/>
    </row>
    <row r="2" spans="1:256" x14ac:dyDescent="0.2">
      <c r="B2" s="544"/>
      <c r="C2" s="544"/>
      <c r="D2" s="544"/>
      <c r="E2" s="544"/>
      <c r="F2" s="544"/>
      <c r="G2" s="544"/>
      <c r="H2" s="544"/>
      <c r="I2" s="544"/>
    </row>
    <row r="3" spans="1:256" x14ac:dyDescent="0.2">
      <c r="B3" s="246"/>
      <c r="C3" s="246"/>
      <c r="D3" s="246"/>
      <c r="E3" s="246"/>
      <c r="F3" s="246"/>
      <c r="G3" s="246"/>
      <c r="H3" s="246"/>
      <c r="I3" s="246"/>
    </row>
    <row r="4" spans="1:256" x14ac:dyDescent="0.2">
      <c r="B4" s="189" t="s">
        <v>78</v>
      </c>
      <c r="C4" s="190" t="s">
        <v>97</v>
      </c>
      <c r="D4" s="541" t="s">
        <v>89</v>
      </c>
      <c r="E4" s="542"/>
      <c r="F4" s="543"/>
      <c r="G4" s="542" t="s">
        <v>90</v>
      </c>
      <c r="H4" s="542"/>
      <c r="I4" s="543"/>
    </row>
    <row r="5" spans="1:256" x14ac:dyDescent="0.2">
      <c r="B5" s="191"/>
      <c r="C5" s="192" t="s">
        <v>98</v>
      </c>
      <c r="D5" s="193" t="s">
        <v>32</v>
      </c>
      <c r="E5" s="194" t="s">
        <v>91</v>
      </c>
      <c r="F5" s="192" t="s">
        <v>92</v>
      </c>
      <c r="G5" s="194" t="s">
        <v>32</v>
      </c>
      <c r="H5" s="194" t="s">
        <v>91</v>
      </c>
      <c r="I5" s="192" t="s">
        <v>92</v>
      </c>
    </row>
    <row r="6" spans="1:256" x14ac:dyDescent="0.2">
      <c r="B6" s="214" t="s">
        <v>93</v>
      </c>
      <c r="C6" s="195"/>
      <c r="D6" s="196"/>
      <c r="E6" s="197"/>
      <c r="F6" s="195"/>
      <c r="G6" s="197"/>
      <c r="H6" s="197"/>
      <c r="I6" s="195"/>
    </row>
    <row r="7" spans="1:256" x14ac:dyDescent="0.2">
      <c r="B7" s="198" t="s">
        <v>358</v>
      </c>
      <c r="C7" s="199">
        <v>187804540</v>
      </c>
      <c r="D7" s="200">
        <v>25975631</v>
      </c>
      <c r="E7" s="201">
        <v>21032398</v>
      </c>
      <c r="F7" s="199">
        <v>4943233</v>
      </c>
      <c r="G7" s="201">
        <v>161828909</v>
      </c>
      <c r="H7" s="201">
        <v>125446923</v>
      </c>
      <c r="I7" s="199">
        <v>36381986</v>
      </c>
    </row>
    <row r="8" spans="1:256" x14ac:dyDescent="0.2">
      <c r="B8" s="198" t="s">
        <v>359</v>
      </c>
      <c r="C8" s="199">
        <v>194548705</v>
      </c>
      <c r="D8" s="200">
        <v>26060056</v>
      </c>
      <c r="E8" s="201">
        <v>21239413</v>
      </c>
      <c r="F8" s="199">
        <v>4820643</v>
      </c>
      <c r="G8" s="201">
        <v>168488649</v>
      </c>
      <c r="H8" s="201">
        <v>130441952</v>
      </c>
      <c r="I8" s="199">
        <v>38046697</v>
      </c>
    </row>
    <row r="9" spans="1:256" x14ac:dyDescent="0.2">
      <c r="B9" s="198" t="s">
        <v>360</v>
      </c>
      <c r="C9" s="199">
        <v>196953259</v>
      </c>
      <c r="D9" s="200">
        <v>23694635</v>
      </c>
      <c r="E9" s="201">
        <v>19323589</v>
      </c>
      <c r="F9" s="199">
        <v>4371046</v>
      </c>
      <c r="G9" s="201">
        <v>173258624</v>
      </c>
      <c r="H9" s="201">
        <v>133646630</v>
      </c>
      <c r="I9" s="199">
        <v>39611994</v>
      </c>
    </row>
    <row r="10" spans="1:256" x14ac:dyDescent="0.2">
      <c r="B10" s="198" t="s">
        <v>361</v>
      </c>
      <c r="C10" s="199">
        <v>209452240</v>
      </c>
      <c r="D10" s="200">
        <v>22102836</v>
      </c>
      <c r="E10" s="201">
        <v>18050307</v>
      </c>
      <c r="F10" s="199">
        <v>4052529</v>
      </c>
      <c r="G10" s="201">
        <v>187349404</v>
      </c>
      <c r="H10" s="201">
        <v>145340393</v>
      </c>
      <c r="I10" s="199">
        <v>42009011</v>
      </c>
    </row>
    <row r="11" spans="1:256" x14ac:dyDescent="0.2">
      <c r="B11" s="202" t="s">
        <v>347</v>
      </c>
      <c r="C11" s="199">
        <v>12498981</v>
      </c>
      <c r="D11" s="200">
        <v>-1591799</v>
      </c>
      <c r="E11" s="201">
        <v>-1273282</v>
      </c>
      <c r="F11" s="199">
        <v>-318517</v>
      </c>
      <c r="G11" s="201">
        <v>14090780</v>
      </c>
      <c r="H11" s="201">
        <v>11693763</v>
      </c>
      <c r="I11" s="199">
        <v>2397017</v>
      </c>
    </row>
    <row r="12" spans="1:256" x14ac:dyDescent="0.2">
      <c r="B12" s="202" t="s">
        <v>348</v>
      </c>
      <c r="C12" s="203">
        <v>6.3461661225925683E-2</v>
      </c>
      <c r="D12" s="204">
        <v>-6.7179722329548441E-2</v>
      </c>
      <c r="E12" s="205">
        <v>-6.5892624812088477E-2</v>
      </c>
      <c r="F12" s="203">
        <v>-7.2869743306293283E-2</v>
      </c>
      <c r="G12" s="205">
        <v>8.1328015164197534E-2</v>
      </c>
      <c r="H12" s="205">
        <v>8.7497627138072992E-2</v>
      </c>
      <c r="I12" s="203">
        <v>6.051240439953616E-2</v>
      </c>
    </row>
    <row r="13" spans="1:256" x14ac:dyDescent="0.2">
      <c r="B13" s="215" t="s">
        <v>68</v>
      </c>
      <c r="C13" s="206"/>
      <c r="D13" s="20"/>
      <c r="E13" s="26"/>
      <c r="F13" s="206"/>
      <c r="G13" s="26"/>
      <c r="H13" s="26"/>
      <c r="I13" s="206"/>
    </row>
    <row r="14" spans="1:256" x14ac:dyDescent="0.2">
      <c r="A14" s="112">
        <v>6</v>
      </c>
      <c r="B14" s="198" t="s">
        <v>358</v>
      </c>
      <c r="C14" s="199">
        <v>7323148803.3100004</v>
      </c>
      <c r="D14" s="200">
        <v>1624726270.02</v>
      </c>
      <c r="E14" s="201">
        <v>1412781351.73</v>
      </c>
      <c r="F14" s="199">
        <v>211944918.28999999</v>
      </c>
      <c r="G14" s="201">
        <v>5698422533.29</v>
      </c>
      <c r="H14" s="201">
        <v>4367739897.5500002</v>
      </c>
      <c r="I14" s="199">
        <v>1330682635.7399998</v>
      </c>
    </row>
    <row r="15" spans="1:256" x14ac:dyDescent="0.2">
      <c r="B15" s="198" t="s">
        <v>359</v>
      </c>
      <c r="C15" s="199">
        <v>7528204119.1700001</v>
      </c>
      <c r="D15" s="200">
        <v>1661940288.0999999</v>
      </c>
      <c r="E15" s="201">
        <v>1453773279.6000001</v>
      </c>
      <c r="F15" s="199">
        <v>208167008.5</v>
      </c>
      <c r="G15" s="201">
        <v>5866263831.0700006</v>
      </c>
      <c r="H15" s="201">
        <v>4476104434.7399998</v>
      </c>
      <c r="I15" s="199">
        <v>1390159396.3299999</v>
      </c>
    </row>
    <row r="16" spans="1:256" x14ac:dyDescent="0.2">
      <c r="B16" s="198" t="s">
        <v>360</v>
      </c>
      <c r="C16" s="199">
        <v>7069490924.2300005</v>
      </c>
      <c r="D16" s="200">
        <v>1508867945.3900001</v>
      </c>
      <c r="E16" s="201">
        <v>1339654101.8300002</v>
      </c>
      <c r="F16" s="199">
        <v>169213843.56000003</v>
      </c>
      <c r="G16" s="201">
        <v>5560622978.8400002</v>
      </c>
      <c r="H16" s="201">
        <v>4209086580.9200001</v>
      </c>
      <c r="I16" s="199">
        <v>1351536397.9200001</v>
      </c>
    </row>
    <row r="17" spans="2:9" x14ac:dyDescent="0.2">
      <c r="B17" s="198" t="s">
        <v>361</v>
      </c>
      <c r="C17" s="199">
        <v>7292550961.3799992</v>
      </c>
      <c r="D17" s="200">
        <v>1584552749.1899998</v>
      </c>
      <c r="E17" s="201">
        <v>1429860300.1900001</v>
      </c>
      <c r="F17" s="199">
        <v>154692449</v>
      </c>
      <c r="G17" s="201">
        <v>5707998212.1700001</v>
      </c>
      <c r="H17" s="201">
        <v>4319414669.8999996</v>
      </c>
      <c r="I17" s="199">
        <v>1388583542.27</v>
      </c>
    </row>
    <row r="18" spans="2:9" x14ac:dyDescent="0.2">
      <c r="B18" s="202" t="s">
        <v>347</v>
      </c>
      <c r="C18" s="199">
        <v>223060037.14999866</v>
      </c>
      <c r="D18" s="200">
        <v>75684803.799999714</v>
      </c>
      <c r="E18" s="201">
        <v>90206198.359999895</v>
      </c>
      <c r="F18" s="199">
        <v>-14521394.560000032</v>
      </c>
      <c r="G18" s="201">
        <v>147375233.32999992</v>
      </c>
      <c r="H18" s="201">
        <v>110328088.97999954</v>
      </c>
      <c r="I18" s="199">
        <v>37047144.349999905</v>
      </c>
    </row>
    <row r="19" spans="2:9" x14ac:dyDescent="0.2">
      <c r="B19" s="202" t="s">
        <v>348</v>
      </c>
      <c r="C19" s="203">
        <v>3.155248935754084E-2</v>
      </c>
      <c r="D19" s="204">
        <v>5.0159991821177773E-2</v>
      </c>
      <c r="E19" s="205">
        <v>6.7335439974226211E-2</v>
      </c>
      <c r="F19" s="203">
        <v>-8.5816823579514173E-2</v>
      </c>
      <c r="G19" s="205">
        <v>2.650336731887977E-2</v>
      </c>
      <c r="H19" s="205">
        <v>2.621188394653659E-2</v>
      </c>
      <c r="I19" s="203">
        <v>2.741113329024291E-2</v>
      </c>
    </row>
    <row r="20" spans="2:9" x14ac:dyDescent="0.2">
      <c r="B20" s="215" t="s">
        <v>94</v>
      </c>
      <c r="C20" s="206"/>
      <c r="D20" s="20"/>
      <c r="E20" s="26"/>
      <c r="F20" s="206"/>
      <c r="G20" s="26"/>
      <c r="H20" s="26"/>
      <c r="I20" s="206"/>
    </row>
    <row r="21" spans="2:9" x14ac:dyDescent="0.2">
      <c r="B21" s="198" t="s">
        <v>358</v>
      </c>
      <c r="C21" s="207">
        <v>38.99345992013825</v>
      </c>
      <c r="D21" s="208">
        <v>62.54809632997943</v>
      </c>
      <c r="E21" s="209">
        <v>67.171672565819648</v>
      </c>
      <c r="F21" s="207">
        <v>42.875769418516178</v>
      </c>
      <c r="G21" s="209">
        <v>35.212636410284397</v>
      </c>
      <c r="H21" s="209">
        <v>34.817433485793828</v>
      </c>
      <c r="I21" s="207">
        <v>36.57531602975164</v>
      </c>
    </row>
    <row r="22" spans="2:9" x14ac:dyDescent="0.2">
      <c r="B22" s="198" t="s">
        <v>359</v>
      </c>
      <c r="C22" s="207">
        <v>38.695729787407224</v>
      </c>
      <c r="D22" s="208">
        <v>63.773473399289699</v>
      </c>
      <c r="E22" s="209">
        <v>68.446961297847551</v>
      </c>
      <c r="F22" s="207">
        <v>43.182415395622535</v>
      </c>
      <c r="G22" s="209">
        <v>34.816967587353616</v>
      </c>
      <c r="H22" s="209">
        <v>34.31491453562424</v>
      </c>
      <c r="I22" s="207">
        <v>36.538241317768005</v>
      </c>
    </row>
    <row r="23" spans="2:9" x14ac:dyDescent="0.2">
      <c r="B23" s="198" t="s">
        <v>360</v>
      </c>
      <c r="C23" s="207">
        <v>35.894257145701765</v>
      </c>
      <c r="D23" s="208">
        <v>63.679729415118658</v>
      </c>
      <c r="E23" s="209">
        <v>69.3273957456868</v>
      </c>
      <c r="F23" s="207">
        <v>38.712437151199055</v>
      </c>
      <c r="G23" s="209">
        <v>32.094350344373048</v>
      </c>
      <c r="H23" s="209">
        <v>31.49414677287411</v>
      </c>
      <c r="I23" s="207">
        <v>34.119372983849289</v>
      </c>
    </row>
    <row r="24" spans="2:9" x14ac:dyDescent="0.2">
      <c r="B24" s="198" t="s">
        <v>361</v>
      </c>
      <c r="C24" s="207">
        <v>34.817249800622804</v>
      </c>
      <c r="D24" s="208">
        <v>71.690019741810502</v>
      </c>
      <c r="E24" s="209">
        <v>79.215289811414294</v>
      </c>
      <c r="F24" s="207">
        <v>38.171830232430167</v>
      </c>
      <c r="G24" s="209">
        <v>30.467127678559361</v>
      </c>
      <c r="H24" s="209">
        <v>29.71929950609119</v>
      </c>
      <c r="I24" s="207">
        <v>33.054421163830781</v>
      </c>
    </row>
    <row r="25" spans="2:9" x14ac:dyDescent="0.2">
      <c r="B25" s="202" t="s">
        <v>347</v>
      </c>
      <c r="C25" s="207">
        <v>-1.077007345078961</v>
      </c>
      <c r="D25" s="208">
        <v>8.0102903266918446</v>
      </c>
      <c r="E25" s="209">
        <v>9.8878940657274939</v>
      </c>
      <c r="F25" s="207">
        <v>-0.54060691876888711</v>
      </c>
      <c r="G25" s="209">
        <v>-1.6272226658136866</v>
      </c>
      <c r="H25" s="209">
        <v>-1.7748472667829205</v>
      </c>
      <c r="I25" s="207">
        <v>-1.0649518200185071</v>
      </c>
    </row>
    <row r="26" spans="2:9" x14ac:dyDescent="0.2">
      <c r="B26" s="210" t="s">
        <v>348</v>
      </c>
      <c r="C26" s="211">
        <v>-3.0005004441439723E-2</v>
      </c>
      <c r="D26" s="212">
        <v>0.1257902695294755</v>
      </c>
      <c r="E26" s="213">
        <v>0.14262607096910412</v>
      </c>
      <c r="F26" s="211">
        <v>-1.39646831496927E-2</v>
      </c>
      <c r="G26" s="213">
        <v>-5.0701218387459272E-2</v>
      </c>
      <c r="H26" s="213">
        <v>-5.6354829345991217E-2</v>
      </c>
      <c r="I26" s="211">
        <v>-3.1212526107165323E-2</v>
      </c>
    </row>
    <row r="28" spans="2:9" x14ac:dyDescent="0.2">
      <c r="B28" s="103"/>
    </row>
  </sheetData>
  <mergeCells count="3">
    <mergeCell ref="D4:F4"/>
    <mergeCell ref="G4:I4"/>
    <mergeCell ref="B1:I2"/>
  </mergeCells>
  <phoneticPr fontId="10" type="noConversion"/>
  <printOptions horizontalCentered="1" verticalCentered="1"/>
  <pageMargins left="0.39370078740157483" right="0.39370078740157483" top="0.98425196850393704" bottom="0.98425196850393704" header="0.51181102362204722" footer="0.39370078740157483"/>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L44"/>
  <sheetViews>
    <sheetView workbookViewId="0">
      <selection activeCell="K1" sqref="K1"/>
    </sheetView>
  </sheetViews>
  <sheetFormatPr defaultRowHeight="12.75" x14ac:dyDescent="0.2"/>
  <cols>
    <col min="2" max="2" width="40.7109375" customWidth="1"/>
    <col min="3" max="5" width="11.7109375" customWidth="1"/>
    <col min="6" max="6" width="10.140625" customWidth="1"/>
    <col min="7" max="9" width="11.7109375" customWidth="1"/>
    <col min="10" max="10" width="10.140625" customWidth="1"/>
    <col min="12" max="12" width="13.85546875" bestFit="1" customWidth="1"/>
  </cols>
  <sheetData>
    <row r="1" spans="1:10" x14ac:dyDescent="0.2">
      <c r="A1" s="540">
        <v>7</v>
      </c>
      <c r="B1" s="520" t="s">
        <v>371</v>
      </c>
      <c r="C1" s="520"/>
      <c r="D1" s="520"/>
      <c r="E1" s="520"/>
      <c r="F1" s="520"/>
      <c r="G1" s="520"/>
      <c r="H1" s="520"/>
      <c r="I1" s="520"/>
      <c r="J1" s="520"/>
    </row>
    <row r="2" spans="1:10" x14ac:dyDescent="0.2">
      <c r="A2" s="540"/>
    </row>
    <row r="3" spans="1:10" s="16" customFormat="1" x14ac:dyDescent="0.2">
      <c r="A3" s="540"/>
      <c r="B3" s="142" t="s">
        <v>0</v>
      </c>
      <c r="C3" s="123"/>
      <c r="D3" s="123"/>
      <c r="E3" s="123"/>
      <c r="F3" s="123"/>
      <c r="G3" s="122"/>
      <c r="H3" s="123"/>
      <c r="I3" s="123"/>
      <c r="J3" s="124"/>
    </row>
    <row r="4" spans="1:10" s="16" customFormat="1" x14ac:dyDescent="0.2">
      <c r="A4" s="540"/>
      <c r="B4" s="29"/>
      <c r="D4" s="549" t="s">
        <v>372</v>
      </c>
      <c r="E4" s="549"/>
      <c r="F4" s="143"/>
      <c r="H4" s="549" t="s">
        <v>373</v>
      </c>
      <c r="I4" s="549"/>
      <c r="J4" s="143"/>
    </row>
    <row r="5" spans="1:10" s="16" customFormat="1" x14ac:dyDescent="0.2">
      <c r="A5" s="540"/>
      <c r="B5" s="37" t="s">
        <v>77</v>
      </c>
      <c r="C5" s="144" t="s">
        <v>2</v>
      </c>
      <c r="D5" s="59" t="s">
        <v>26</v>
      </c>
      <c r="E5" s="59" t="s">
        <v>28</v>
      </c>
      <c r="F5" s="60" t="s">
        <v>29</v>
      </c>
      <c r="G5" s="33" t="s">
        <v>2</v>
      </c>
      <c r="H5" s="59" t="s">
        <v>26</v>
      </c>
      <c r="I5" s="59" t="s">
        <v>28</v>
      </c>
      <c r="J5" s="60" t="s">
        <v>29</v>
      </c>
    </row>
    <row r="6" spans="1:10" x14ac:dyDescent="0.2">
      <c r="A6" s="540"/>
      <c r="B6" s="1" t="s">
        <v>118</v>
      </c>
      <c r="C6" s="145">
        <v>25043985</v>
      </c>
      <c r="D6" s="145">
        <v>1028654442.91</v>
      </c>
      <c r="E6" s="145">
        <v>1329709219.3499999</v>
      </c>
      <c r="F6" s="62">
        <v>53.094953512789594</v>
      </c>
      <c r="G6" s="145">
        <v>24978107</v>
      </c>
      <c r="H6" s="145">
        <v>872648621.36000001</v>
      </c>
      <c r="I6" s="145">
        <v>1135168605.26</v>
      </c>
      <c r="J6" s="62">
        <v>45.446542656735353</v>
      </c>
    </row>
    <row r="7" spans="1:10" x14ac:dyDescent="0.2">
      <c r="A7" s="540"/>
      <c r="B7" s="1" t="s">
        <v>119</v>
      </c>
      <c r="C7" s="145">
        <v>708796</v>
      </c>
      <c r="D7" s="145">
        <v>597465700.71000004</v>
      </c>
      <c r="E7" s="145">
        <v>611494306.21000004</v>
      </c>
      <c r="F7" s="62">
        <v>862.72256927240005</v>
      </c>
      <c r="G7" s="145">
        <v>820097</v>
      </c>
      <c r="H7" s="145">
        <v>743663074.77999997</v>
      </c>
      <c r="I7" s="145">
        <v>760469333.67999995</v>
      </c>
      <c r="J7" s="62">
        <v>927.29193458822544</v>
      </c>
    </row>
    <row r="8" spans="1:10" x14ac:dyDescent="0.2">
      <c r="A8" s="540"/>
      <c r="B8" s="1" t="s">
        <v>135</v>
      </c>
      <c r="C8" s="145">
        <v>7851738</v>
      </c>
      <c r="D8" s="145">
        <v>460626543.98000002</v>
      </c>
      <c r="E8" s="145">
        <v>518464584.98000002</v>
      </c>
      <c r="F8" s="62">
        <v>66.031824416454043</v>
      </c>
      <c r="G8" s="145">
        <v>8614293</v>
      </c>
      <c r="H8" s="145">
        <v>511318110.68000001</v>
      </c>
      <c r="I8" s="145">
        <v>578856946.08000004</v>
      </c>
      <c r="J8" s="62">
        <v>67.197266923704603</v>
      </c>
    </row>
    <row r="9" spans="1:10" x14ac:dyDescent="0.2">
      <c r="A9" s="540"/>
      <c r="B9" s="1" t="s">
        <v>136</v>
      </c>
      <c r="C9" s="145">
        <v>10700959</v>
      </c>
      <c r="D9" s="145">
        <v>444968381.66000003</v>
      </c>
      <c r="E9" s="145">
        <v>558666143.25999999</v>
      </c>
      <c r="F9" s="62">
        <v>52.20710996649926</v>
      </c>
      <c r="G9" s="145">
        <v>11393573</v>
      </c>
      <c r="H9" s="145">
        <v>475770046.44999999</v>
      </c>
      <c r="I9" s="145">
        <v>598175243.85000002</v>
      </c>
      <c r="J9" s="62">
        <v>52.501111271240376</v>
      </c>
    </row>
    <row r="10" spans="1:10" x14ac:dyDescent="0.2">
      <c r="A10" s="540"/>
      <c r="B10" s="1" t="s">
        <v>134</v>
      </c>
      <c r="C10" s="145">
        <v>7445923</v>
      </c>
      <c r="D10" s="145">
        <v>481042182.16000003</v>
      </c>
      <c r="E10" s="145">
        <v>526908040.16000003</v>
      </c>
      <c r="F10" s="62">
        <v>70.764637259880345</v>
      </c>
      <c r="G10" s="145">
        <v>7760073</v>
      </c>
      <c r="H10" s="145">
        <v>440865044.39999998</v>
      </c>
      <c r="I10" s="145">
        <v>487710124</v>
      </c>
      <c r="J10" s="62">
        <v>62.848651552633591</v>
      </c>
    </row>
    <row r="11" spans="1:10" x14ac:dyDescent="0.2">
      <c r="A11" s="540"/>
      <c r="B11" s="1" t="s">
        <v>141</v>
      </c>
      <c r="C11" s="145">
        <v>15443040</v>
      </c>
      <c r="D11" s="145">
        <v>343850505.50999999</v>
      </c>
      <c r="E11" s="145">
        <v>421246549.20999998</v>
      </c>
      <c r="F11" s="62">
        <v>27.277436904262373</v>
      </c>
      <c r="G11" s="145">
        <v>18666546</v>
      </c>
      <c r="H11" s="145">
        <v>433141001.68000001</v>
      </c>
      <c r="I11" s="145">
        <v>535893744.38</v>
      </c>
      <c r="J11" s="62">
        <v>28.708779030678734</v>
      </c>
    </row>
    <row r="12" spans="1:10" x14ac:dyDescent="0.2">
      <c r="A12" s="540"/>
      <c r="B12" s="1" t="s">
        <v>137</v>
      </c>
      <c r="C12" s="145">
        <v>7954544</v>
      </c>
      <c r="D12" s="145">
        <v>427641048.86000001</v>
      </c>
      <c r="E12" s="145">
        <v>478169679.06</v>
      </c>
      <c r="F12" s="62">
        <v>60.112770645306632</v>
      </c>
      <c r="G12" s="145">
        <v>8333070</v>
      </c>
      <c r="H12" s="145">
        <v>413359608.45999998</v>
      </c>
      <c r="I12" s="145">
        <v>466665659.45999998</v>
      </c>
      <c r="J12" s="62">
        <v>56.001648787301676</v>
      </c>
    </row>
    <row r="13" spans="1:10" x14ac:dyDescent="0.2">
      <c r="A13" s="540"/>
      <c r="B13" s="1" t="s">
        <v>138</v>
      </c>
      <c r="C13" s="145">
        <v>22421382</v>
      </c>
      <c r="D13" s="145">
        <v>390591562.69</v>
      </c>
      <c r="E13" s="145">
        <v>515658175.19</v>
      </c>
      <c r="F13" s="62">
        <v>22.998500948335835</v>
      </c>
      <c r="G13" s="145">
        <v>23528515</v>
      </c>
      <c r="H13" s="145">
        <v>366990367.20999998</v>
      </c>
      <c r="I13" s="145">
        <v>490629813.70999998</v>
      </c>
      <c r="J13" s="62">
        <v>20.852561825937592</v>
      </c>
    </row>
    <row r="14" spans="1:10" x14ac:dyDescent="0.2">
      <c r="A14" s="540"/>
      <c r="B14" s="1" t="s">
        <v>139</v>
      </c>
      <c r="C14" s="145">
        <v>15372871</v>
      </c>
      <c r="D14" s="145">
        <v>357864092.00999999</v>
      </c>
      <c r="E14" s="145">
        <v>459139521.31</v>
      </c>
      <c r="F14" s="62">
        <v>29.866868804792546</v>
      </c>
      <c r="G14" s="145">
        <v>16781964</v>
      </c>
      <c r="H14" s="145">
        <v>353745219.52999997</v>
      </c>
      <c r="I14" s="145">
        <v>466678554.52999997</v>
      </c>
      <c r="J14" s="62">
        <v>27.808339627590666</v>
      </c>
    </row>
    <row r="15" spans="1:10" x14ac:dyDescent="0.2">
      <c r="A15" s="540"/>
      <c r="B15" s="1" t="s">
        <v>140</v>
      </c>
      <c r="C15" s="145">
        <v>15065177</v>
      </c>
      <c r="D15" s="145">
        <v>356957195.12</v>
      </c>
      <c r="E15" s="145">
        <v>504547914.01999998</v>
      </c>
      <c r="F15" s="62">
        <v>33.491004720356088</v>
      </c>
      <c r="G15" s="145">
        <v>16007537</v>
      </c>
      <c r="H15" s="145">
        <v>325264390.83999997</v>
      </c>
      <c r="I15" s="145">
        <v>470299151.63999999</v>
      </c>
      <c r="J15" s="62">
        <v>29.379857228504296</v>
      </c>
    </row>
    <row r="16" spans="1:10" x14ac:dyDescent="0.2">
      <c r="A16" s="540"/>
      <c r="B16" s="1" t="s">
        <v>142</v>
      </c>
      <c r="C16" s="145">
        <v>377123</v>
      </c>
      <c r="D16" s="145">
        <v>256117682.52000001</v>
      </c>
      <c r="E16" s="145">
        <v>261440407.72</v>
      </c>
      <c r="F16" s="62">
        <v>693.2497029351166</v>
      </c>
      <c r="G16" s="145">
        <v>420398</v>
      </c>
      <c r="H16" s="145">
        <v>292243145.18000001</v>
      </c>
      <c r="I16" s="145">
        <v>298386809.68000001</v>
      </c>
      <c r="J16" s="62">
        <v>709.77219130443063</v>
      </c>
    </row>
    <row r="17" spans="1:12" x14ac:dyDescent="0.2">
      <c r="A17" s="540"/>
      <c r="B17" s="1" t="s">
        <v>143</v>
      </c>
      <c r="C17" s="145">
        <v>7467473</v>
      </c>
      <c r="D17" s="145">
        <v>231449254.97999999</v>
      </c>
      <c r="E17" s="145">
        <v>286269873.88</v>
      </c>
      <c r="F17" s="62">
        <v>38.335575351929627</v>
      </c>
      <c r="G17" s="145">
        <v>7966328</v>
      </c>
      <c r="H17" s="145">
        <v>259582620.56999999</v>
      </c>
      <c r="I17" s="145">
        <v>315746731.26999998</v>
      </c>
      <c r="J17" s="62">
        <v>39.635165821693505</v>
      </c>
    </row>
    <row r="18" spans="1:12" x14ac:dyDescent="0.2">
      <c r="A18" s="540"/>
      <c r="B18" s="1" t="s">
        <v>144</v>
      </c>
      <c r="C18" s="145">
        <v>691158</v>
      </c>
      <c r="D18" s="145">
        <v>169785346.62</v>
      </c>
      <c r="E18" s="145">
        <v>180309979.41999999</v>
      </c>
      <c r="F18" s="62">
        <v>260.88098440588112</v>
      </c>
      <c r="G18" s="145">
        <v>757427</v>
      </c>
      <c r="H18" s="145">
        <v>204322425.43000001</v>
      </c>
      <c r="I18" s="145">
        <v>215950938.93000001</v>
      </c>
      <c r="J18" s="62">
        <v>285.1112238275108</v>
      </c>
    </row>
    <row r="19" spans="1:12" x14ac:dyDescent="0.2">
      <c r="A19" s="540"/>
      <c r="B19" s="1" t="s">
        <v>145</v>
      </c>
      <c r="C19" s="145">
        <v>3081903</v>
      </c>
      <c r="D19" s="145">
        <v>167015982.09</v>
      </c>
      <c r="E19" s="145">
        <v>191508655.69</v>
      </c>
      <c r="F19" s="62">
        <v>62.139741481156285</v>
      </c>
      <c r="G19" s="145">
        <v>3050279</v>
      </c>
      <c r="H19" s="145">
        <v>184944996.56</v>
      </c>
      <c r="I19" s="145">
        <v>210363981.36000001</v>
      </c>
      <c r="J19" s="62">
        <v>68.965488520886126</v>
      </c>
    </row>
    <row r="20" spans="1:12" x14ac:dyDescent="0.2">
      <c r="A20" s="540"/>
      <c r="B20" s="1" t="s">
        <v>146</v>
      </c>
      <c r="C20" s="145">
        <v>668722</v>
      </c>
      <c r="D20" s="145">
        <v>106535582.44</v>
      </c>
      <c r="E20" s="145">
        <v>123436848.04000001</v>
      </c>
      <c r="F20" s="62">
        <v>184.58619282751278</v>
      </c>
      <c r="G20" s="145">
        <v>733126</v>
      </c>
      <c r="H20" s="145">
        <v>104910116.02</v>
      </c>
      <c r="I20" s="145">
        <v>123632168.72</v>
      </c>
      <c r="J20" s="62">
        <v>168.63699926070007</v>
      </c>
    </row>
    <row r="21" spans="1:12" x14ac:dyDescent="0.2">
      <c r="A21" s="540"/>
      <c r="B21" s="1" t="s">
        <v>147</v>
      </c>
      <c r="C21" s="145">
        <v>12525990</v>
      </c>
      <c r="D21" s="145">
        <v>105966478.22</v>
      </c>
      <c r="E21" s="145">
        <v>171478136.12</v>
      </c>
      <c r="F21" s="62">
        <v>13.689787084294336</v>
      </c>
      <c r="G21" s="145">
        <v>12918676</v>
      </c>
      <c r="H21" s="145">
        <v>102838626.26000001</v>
      </c>
      <c r="I21" s="145">
        <v>170546180.75999999</v>
      </c>
      <c r="J21" s="62">
        <v>13.201521638904792</v>
      </c>
    </row>
    <row r="22" spans="1:12" x14ac:dyDescent="0.2">
      <c r="A22" s="540"/>
      <c r="B22" s="174" t="s">
        <v>148</v>
      </c>
      <c r="C22" s="146">
        <v>2115148</v>
      </c>
      <c r="D22" s="146">
        <v>100742680.79000001</v>
      </c>
      <c r="E22" s="146">
        <v>122705969.19</v>
      </c>
      <c r="F22" s="147">
        <v>58.01294717438212</v>
      </c>
      <c r="G22" s="146">
        <v>2270594</v>
      </c>
      <c r="H22" s="146">
        <v>102334174.97</v>
      </c>
      <c r="I22" s="146">
        <v>126073485.17</v>
      </c>
      <c r="J22" s="147">
        <v>55.524450945435426</v>
      </c>
    </row>
    <row r="23" spans="1:12" x14ac:dyDescent="0.2">
      <c r="A23" s="540"/>
      <c r="C23" t="s">
        <v>0</v>
      </c>
      <c r="D23" s="148" t="s">
        <v>0</v>
      </c>
      <c r="E23" t="s">
        <v>0</v>
      </c>
      <c r="F23" t="s">
        <v>0</v>
      </c>
      <c r="G23" t="s">
        <v>0</v>
      </c>
      <c r="H23" s="148" t="s">
        <v>0</v>
      </c>
      <c r="I23" s="148" t="s">
        <v>0</v>
      </c>
      <c r="J23" t="s">
        <v>0</v>
      </c>
      <c r="L23" s="149"/>
    </row>
    <row r="24" spans="1:12" s="32" customFormat="1" x14ac:dyDescent="0.2">
      <c r="A24" s="540"/>
      <c r="B24" s="547" t="s">
        <v>75</v>
      </c>
      <c r="C24" s="548"/>
      <c r="D24" s="539" t="s">
        <v>369</v>
      </c>
      <c r="E24" s="539"/>
      <c r="F24" s="150" t="s">
        <v>0</v>
      </c>
      <c r="G24" s="151" t="s">
        <v>0</v>
      </c>
      <c r="H24" s="539" t="s">
        <v>369</v>
      </c>
      <c r="I24" s="539"/>
      <c r="J24" s="81" t="s">
        <v>0</v>
      </c>
    </row>
    <row r="25" spans="1:12" s="32" customFormat="1" x14ac:dyDescent="0.2">
      <c r="A25" s="540"/>
      <c r="B25" s="29"/>
      <c r="C25" s="144"/>
      <c r="D25" s="545" t="s">
        <v>67</v>
      </c>
      <c r="E25" s="545"/>
      <c r="F25" s="60"/>
      <c r="G25" s="144"/>
      <c r="H25" s="546" t="s">
        <v>76</v>
      </c>
      <c r="I25" s="546"/>
      <c r="J25" s="60"/>
    </row>
    <row r="26" spans="1:12" x14ac:dyDescent="0.2">
      <c r="A26" s="540"/>
      <c r="B26" s="1" t="s">
        <v>118</v>
      </c>
      <c r="C26" s="61">
        <v>-65878</v>
      </c>
      <c r="D26" s="61">
        <v>-156005821.54999995</v>
      </c>
      <c r="E26" s="61">
        <v>-194540614.08999991</v>
      </c>
      <c r="F26" s="62">
        <v>-7.648410856054241</v>
      </c>
      <c r="G26" s="152">
        <v>-0.2630491912529096</v>
      </c>
      <c r="H26" s="86">
        <v>-15.166008626635502</v>
      </c>
      <c r="I26" s="86">
        <v>-14.630312496825205</v>
      </c>
      <c r="J26" s="62">
        <v>-14.405155951802238</v>
      </c>
    </row>
    <row r="27" spans="1:12" x14ac:dyDescent="0.2">
      <c r="A27" s="540"/>
      <c r="B27" s="1" t="s">
        <v>119</v>
      </c>
      <c r="C27" s="61">
        <v>111301</v>
      </c>
      <c r="D27" s="61">
        <v>146197374.06999993</v>
      </c>
      <c r="E27" s="61">
        <v>148975027.46999991</v>
      </c>
      <c r="F27" s="62">
        <v>64.569365315825394</v>
      </c>
      <c r="G27" s="152">
        <v>15.702825636713523</v>
      </c>
      <c r="H27" s="86">
        <v>24.469584429075322</v>
      </c>
      <c r="I27" s="86">
        <v>24.362455374823842</v>
      </c>
      <c r="J27" s="62">
        <v>7.4843718729048296</v>
      </c>
    </row>
    <row r="28" spans="1:12" x14ac:dyDescent="0.2">
      <c r="A28" s="540"/>
      <c r="B28" s="1" t="s">
        <v>135</v>
      </c>
      <c r="C28" s="61">
        <v>762555</v>
      </c>
      <c r="D28" s="61">
        <v>50691566.699999988</v>
      </c>
      <c r="E28" s="61">
        <v>60392361.100000024</v>
      </c>
      <c r="F28" s="62">
        <v>1.1654425072505603</v>
      </c>
      <c r="G28" s="152">
        <v>9.7119262002883939</v>
      </c>
      <c r="H28" s="86">
        <v>11.004916534336973</v>
      </c>
      <c r="I28" s="86">
        <v>11.648309807376657</v>
      </c>
      <c r="J28" s="62">
        <v>1.7649709326525154</v>
      </c>
    </row>
    <row r="29" spans="1:12" x14ac:dyDescent="0.2">
      <c r="A29" s="540"/>
      <c r="B29" s="1" t="s">
        <v>136</v>
      </c>
      <c r="C29" s="61">
        <v>692614</v>
      </c>
      <c r="D29" s="61">
        <v>30801664.789999962</v>
      </c>
      <c r="E29" s="61">
        <v>39509100.590000033</v>
      </c>
      <c r="F29" s="62">
        <v>0.29400130474111563</v>
      </c>
      <c r="G29" s="152">
        <v>6.4724479366755823</v>
      </c>
      <c r="H29" s="86">
        <v>6.9222142649981571</v>
      </c>
      <c r="I29" s="86">
        <v>7.0720413375064197</v>
      </c>
      <c r="J29" s="62">
        <v>0.5631441865481025</v>
      </c>
    </row>
    <row r="30" spans="1:12" x14ac:dyDescent="0.2">
      <c r="A30" s="540"/>
      <c r="B30" s="1" t="s">
        <v>134</v>
      </c>
      <c r="C30" s="61">
        <v>314150</v>
      </c>
      <c r="D30" s="61">
        <v>-40177137.76000005</v>
      </c>
      <c r="E30" s="61">
        <v>-39197916.160000026</v>
      </c>
      <c r="F30" s="62">
        <v>-7.9159857072467545</v>
      </c>
      <c r="G30" s="152">
        <v>4.2190874119971422</v>
      </c>
      <c r="H30" s="86">
        <v>-8.3521028404608142</v>
      </c>
      <c r="I30" s="86">
        <v>-7.4392328779225396</v>
      </c>
      <c r="J30" s="62">
        <v>-11.186358064940837</v>
      </c>
    </row>
    <row r="31" spans="1:12" x14ac:dyDescent="0.2">
      <c r="A31" s="540"/>
      <c r="B31" s="1" t="s">
        <v>141</v>
      </c>
      <c r="C31" s="61">
        <v>3223506</v>
      </c>
      <c r="D31" s="61">
        <v>89290496.170000017</v>
      </c>
      <c r="E31" s="61">
        <v>114647195.17000002</v>
      </c>
      <c r="F31" s="62">
        <v>1.4313421264163608</v>
      </c>
      <c r="G31" s="152">
        <v>20.873519721505609</v>
      </c>
      <c r="H31" s="86">
        <v>25.967824603766136</v>
      </c>
      <c r="I31" s="86">
        <v>27.216174324752995</v>
      </c>
      <c r="J31" s="62">
        <v>5.2473483173659154</v>
      </c>
    </row>
    <row r="32" spans="1:12" x14ac:dyDescent="0.2">
      <c r="A32" s="540"/>
      <c r="B32" s="1" t="s">
        <v>137</v>
      </c>
      <c r="C32" s="61">
        <v>378526</v>
      </c>
      <c r="D32" s="61">
        <v>-14281440.400000036</v>
      </c>
      <c r="E32" s="61">
        <v>-11504019.600000024</v>
      </c>
      <c r="F32" s="62">
        <v>-4.1111218580049567</v>
      </c>
      <c r="G32" s="152">
        <v>4.7586134415750294</v>
      </c>
      <c r="H32" s="86">
        <v>-3.3395859537037698</v>
      </c>
      <c r="I32" s="86">
        <v>-2.4058446413028451</v>
      </c>
      <c r="J32" s="62">
        <v>-6.8390157596669301</v>
      </c>
    </row>
    <row r="33" spans="1:10" x14ac:dyDescent="0.2">
      <c r="A33" s="540"/>
      <c r="B33" s="1" t="s">
        <v>138</v>
      </c>
      <c r="C33" s="61">
        <v>1107133</v>
      </c>
      <c r="D33" s="61">
        <v>-23601195.480000019</v>
      </c>
      <c r="E33" s="61">
        <v>-25028361.480000019</v>
      </c>
      <c r="F33" s="62">
        <v>-2.1459391223982429</v>
      </c>
      <c r="G33" s="152">
        <v>4.9378445985176116</v>
      </c>
      <c r="H33" s="86">
        <v>-6.0424232713729999</v>
      </c>
      <c r="I33" s="86">
        <v>-4.8536729725613368</v>
      </c>
      <c r="J33" s="62">
        <v>-9.3307782416728458</v>
      </c>
    </row>
    <row r="34" spans="1:10" x14ac:dyDescent="0.2">
      <c r="A34" s="540"/>
      <c r="B34" s="1" t="s">
        <v>139</v>
      </c>
      <c r="C34" s="61">
        <v>1409093</v>
      </c>
      <c r="D34" s="61">
        <v>-4118872.4800000191</v>
      </c>
      <c r="E34" s="61">
        <v>7539033.219999969</v>
      </c>
      <c r="F34" s="62">
        <v>-2.0585291772018799</v>
      </c>
      <c r="G34" s="152">
        <v>9.1661017645955667</v>
      </c>
      <c r="H34" s="86">
        <v>-1.1509599794899017</v>
      </c>
      <c r="I34" s="86">
        <v>1.6419917846518368</v>
      </c>
      <c r="J34" s="62">
        <v>-6.8923501511198291</v>
      </c>
    </row>
    <row r="35" spans="1:10" x14ac:dyDescent="0.2">
      <c r="A35" s="540"/>
      <c r="B35" s="1" t="s">
        <v>140</v>
      </c>
      <c r="C35" s="61">
        <v>942360</v>
      </c>
      <c r="D35" s="61">
        <v>-31692804.280000031</v>
      </c>
      <c r="E35" s="61">
        <v>-34248762.379999995</v>
      </c>
      <c r="F35" s="62">
        <v>-4.1111474918517921</v>
      </c>
      <c r="G35" s="152">
        <v>6.2552202340536729</v>
      </c>
      <c r="H35" s="86">
        <v>-8.8786007715422866</v>
      </c>
      <c r="I35" s="86">
        <v>-6.7880099051687681</v>
      </c>
      <c r="J35" s="62">
        <v>-12.275378198352483</v>
      </c>
    </row>
    <row r="36" spans="1:10" x14ac:dyDescent="0.2">
      <c r="A36" s="540"/>
      <c r="B36" s="1" t="s">
        <v>142</v>
      </c>
      <c r="C36" s="61">
        <v>43275</v>
      </c>
      <c r="D36" s="61">
        <v>36125462.659999996</v>
      </c>
      <c r="E36" s="61">
        <v>36946401.960000008</v>
      </c>
      <c r="F36" s="62">
        <v>16.522488369314033</v>
      </c>
      <c r="G36" s="152">
        <v>11.475035996213437</v>
      </c>
      <c r="H36" s="86">
        <v>14.105024809124217</v>
      </c>
      <c r="I36" s="86">
        <v>14.131863655739563</v>
      </c>
      <c r="J36" s="62">
        <v>2.3833386872522646</v>
      </c>
    </row>
    <row r="37" spans="1:10" x14ac:dyDescent="0.2">
      <c r="A37" s="540"/>
      <c r="B37" s="1" t="s">
        <v>143</v>
      </c>
      <c r="C37" s="61">
        <v>498855</v>
      </c>
      <c r="D37" s="61">
        <v>28133365.590000004</v>
      </c>
      <c r="E37" s="61">
        <v>29476857.389999986</v>
      </c>
      <c r="F37" s="62">
        <v>1.2995904697638778</v>
      </c>
      <c r="G37" s="152">
        <v>6.6803723294346025</v>
      </c>
      <c r="H37" s="86">
        <v>12.155306178207862</v>
      </c>
      <c r="I37" s="86">
        <v>10.296877205582673</v>
      </c>
      <c r="J37" s="62">
        <v>3.3900377334455807</v>
      </c>
    </row>
    <row r="38" spans="1:10" x14ac:dyDescent="0.2">
      <c r="A38" s="540"/>
      <c r="B38" s="1" t="s">
        <v>144</v>
      </c>
      <c r="C38" s="61">
        <v>66269</v>
      </c>
      <c r="D38" s="61">
        <v>34537078.810000002</v>
      </c>
      <c r="E38" s="61">
        <v>35640959.51000002</v>
      </c>
      <c r="F38" s="62">
        <v>24.230239421629676</v>
      </c>
      <c r="G38" s="152">
        <v>9.5881115461298272</v>
      </c>
      <c r="H38" s="86">
        <v>20.341613394528171</v>
      </c>
      <c r="I38" s="86">
        <v>19.766493027532743</v>
      </c>
      <c r="J38" s="62">
        <v>9.2878518826546745</v>
      </c>
    </row>
    <row r="39" spans="1:10" x14ac:dyDescent="0.2">
      <c r="A39" s="540"/>
      <c r="B39" s="1" t="s">
        <v>145</v>
      </c>
      <c r="C39" s="61">
        <v>-31624</v>
      </c>
      <c r="D39" s="61">
        <v>17929014.469999999</v>
      </c>
      <c r="E39" s="61">
        <v>18855325.670000017</v>
      </c>
      <c r="F39" s="62">
        <v>6.8257470397298405</v>
      </c>
      <c r="G39" s="152">
        <v>-1.0261192516441953</v>
      </c>
      <c r="H39" s="86">
        <v>10.734909465334031</v>
      </c>
      <c r="I39" s="86">
        <v>9.8456780462819502</v>
      </c>
      <c r="J39" s="62">
        <v>10.984511484972511</v>
      </c>
    </row>
    <row r="40" spans="1:10" x14ac:dyDescent="0.2">
      <c r="A40" s="540"/>
      <c r="B40" s="1" t="s">
        <v>146</v>
      </c>
      <c r="C40" s="61">
        <v>64404</v>
      </c>
      <c r="D40" s="61">
        <v>-1625466.4200000018</v>
      </c>
      <c r="E40" s="61">
        <v>195320.67999999225</v>
      </c>
      <c r="F40" s="62">
        <v>-15.94919356681271</v>
      </c>
      <c r="G40" s="152">
        <v>9.6309079109106612</v>
      </c>
      <c r="H40" s="86">
        <v>-1.5257497849748478</v>
      </c>
      <c r="I40" s="86">
        <v>0.15823531068834334</v>
      </c>
      <c r="J40" s="62">
        <v>-8.6405127721099326</v>
      </c>
    </row>
    <row r="41" spans="1:10" x14ac:dyDescent="0.2">
      <c r="A41" s="540"/>
      <c r="B41" s="1" t="s">
        <v>147</v>
      </c>
      <c r="C41" s="61">
        <v>392686</v>
      </c>
      <c r="D41" s="61">
        <v>-3127851.9599999934</v>
      </c>
      <c r="E41" s="61">
        <v>-931955.36000001431</v>
      </c>
      <c r="F41" s="62">
        <v>-0.48826544538954408</v>
      </c>
      <c r="G41" s="152">
        <v>3.1349697708524435</v>
      </c>
      <c r="H41" s="86">
        <v>-2.9517372026898654</v>
      </c>
      <c r="I41" s="86">
        <v>-0.54348349071617741</v>
      </c>
      <c r="J41" s="62">
        <v>-3.5666401703917558</v>
      </c>
    </row>
    <row r="42" spans="1:10" x14ac:dyDescent="0.2">
      <c r="A42" s="540"/>
      <c r="B42" s="174" t="s">
        <v>148</v>
      </c>
      <c r="C42" s="48">
        <v>155446</v>
      </c>
      <c r="D42" s="48">
        <v>1591494.1799999923</v>
      </c>
      <c r="E42" s="48">
        <v>3367515.9800000042</v>
      </c>
      <c r="F42" s="147">
        <v>-2.4884962289466941</v>
      </c>
      <c r="G42" s="153">
        <v>7.3491784026460563</v>
      </c>
      <c r="H42" s="154">
        <v>1.579761594112719</v>
      </c>
      <c r="I42" s="154">
        <v>2.7443782908276333</v>
      </c>
      <c r="J42" s="147">
        <v>-4.2895531948523153</v>
      </c>
    </row>
    <row r="43" spans="1:10" x14ac:dyDescent="0.2">
      <c r="A43" s="540"/>
      <c r="B43" s="103" t="s">
        <v>99</v>
      </c>
      <c r="G43" s="77"/>
      <c r="H43" s="77"/>
      <c r="I43" s="77"/>
    </row>
    <row r="44" spans="1:10" x14ac:dyDescent="0.2">
      <c r="A44" s="540"/>
      <c r="B44" s="103" t="s">
        <v>100</v>
      </c>
    </row>
  </sheetData>
  <mergeCells count="9">
    <mergeCell ref="A1:A44"/>
    <mergeCell ref="D25:E25"/>
    <mergeCell ref="H25:I25"/>
    <mergeCell ref="B24:C24"/>
    <mergeCell ref="B1:J1"/>
    <mergeCell ref="D24:E24"/>
    <mergeCell ref="H24:I24"/>
    <mergeCell ref="D4:E4"/>
    <mergeCell ref="H4:I4"/>
  </mergeCells>
  <phoneticPr fontId="0" type="noConversion"/>
  <printOptions horizontalCentered="1" verticalCentered="1"/>
  <pageMargins left="0.35433070866141736" right="0.35433070866141736" top="0.19685039370078741" bottom="0.19685039370078741" header="0.51181102362204722" footer="0.19685039370078741"/>
  <pageSetup paperSize="9"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J44"/>
  <sheetViews>
    <sheetView workbookViewId="0">
      <selection activeCell="K1" sqref="K1"/>
    </sheetView>
  </sheetViews>
  <sheetFormatPr defaultRowHeight="12.75" x14ac:dyDescent="0.2"/>
  <cols>
    <col min="2" max="2" width="40.7109375" customWidth="1"/>
    <col min="3" max="5" width="11.7109375" customWidth="1"/>
    <col min="6" max="6" width="10.140625" customWidth="1"/>
    <col min="7" max="9" width="11.7109375" customWidth="1"/>
    <col min="10" max="10" width="10.140625" customWidth="1"/>
  </cols>
  <sheetData>
    <row r="1" spans="1:10" x14ac:dyDescent="0.2">
      <c r="A1" s="540">
        <v>8</v>
      </c>
      <c r="B1" s="520" t="s">
        <v>374</v>
      </c>
      <c r="C1" s="520"/>
      <c r="D1" s="520"/>
      <c r="E1" s="520"/>
      <c r="F1" s="520"/>
      <c r="G1" s="520"/>
      <c r="H1" s="520"/>
      <c r="I1" s="520"/>
      <c r="J1" s="520"/>
    </row>
    <row r="2" spans="1:10" x14ac:dyDescent="0.2">
      <c r="A2" s="540"/>
    </row>
    <row r="3" spans="1:10" s="16" customFormat="1" x14ac:dyDescent="0.2">
      <c r="A3" s="540"/>
      <c r="B3" s="142" t="s">
        <v>0</v>
      </c>
      <c r="C3" s="123"/>
      <c r="D3" s="123"/>
      <c r="E3" s="123"/>
      <c r="F3" s="123"/>
      <c r="G3" s="122"/>
      <c r="H3" s="123"/>
      <c r="I3" s="123"/>
      <c r="J3" s="124"/>
    </row>
    <row r="4" spans="1:10" s="16" customFormat="1" x14ac:dyDescent="0.2">
      <c r="A4" s="540"/>
      <c r="B4" s="29"/>
      <c r="C4" s="155" t="s">
        <v>0</v>
      </c>
      <c r="D4" s="549" t="s">
        <v>372</v>
      </c>
      <c r="E4" s="549"/>
      <c r="F4" s="143"/>
      <c r="G4" s="155" t="s">
        <v>0</v>
      </c>
      <c r="H4" s="549" t="s">
        <v>373</v>
      </c>
      <c r="I4" s="549"/>
      <c r="J4" s="143"/>
    </row>
    <row r="5" spans="1:10" s="16" customFormat="1" x14ac:dyDescent="0.2">
      <c r="A5" s="540"/>
      <c r="B5" s="37" t="s">
        <v>77</v>
      </c>
      <c r="C5" s="144" t="s">
        <v>2</v>
      </c>
      <c r="D5" s="59" t="s">
        <v>26</v>
      </c>
      <c r="E5" s="59" t="s">
        <v>28</v>
      </c>
      <c r="F5" s="60" t="s">
        <v>29</v>
      </c>
      <c r="G5" s="33" t="s">
        <v>2</v>
      </c>
      <c r="H5" s="59" t="s">
        <v>26</v>
      </c>
      <c r="I5" s="59" t="s">
        <v>28</v>
      </c>
      <c r="J5" s="60" t="s">
        <v>29</v>
      </c>
    </row>
    <row r="6" spans="1:10" x14ac:dyDescent="0.2">
      <c r="A6" s="540"/>
      <c r="B6" s="140" t="s">
        <v>118</v>
      </c>
      <c r="C6" s="156">
        <v>25043985</v>
      </c>
      <c r="D6" s="156">
        <v>1028654442.91</v>
      </c>
      <c r="E6" s="156">
        <v>1329709219.3499999</v>
      </c>
      <c r="F6" s="62">
        <v>53.094953512789594</v>
      </c>
      <c r="G6" s="156">
        <v>24978107</v>
      </c>
      <c r="H6" s="156">
        <v>872648621.36000001</v>
      </c>
      <c r="I6" s="156">
        <v>1135168605.26</v>
      </c>
      <c r="J6" s="62">
        <v>45.446542656735353</v>
      </c>
    </row>
    <row r="7" spans="1:10" x14ac:dyDescent="0.2">
      <c r="A7" s="540"/>
      <c r="B7" s="140" t="s">
        <v>138</v>
      </c>
      <c r="C7" s="156">
        <v>22421382</v>
      </c>
      <c r="D7" s="156">
        <v>390591562.69</v>
      </c>
      <c r="E7" s="156">
        <v>515658175.19</v>
      </c>
      <c r="F7" s="62">
        <v>22.998500948335835</v>
      </c>
      <c r="G7" s="156">
        <v>23528515</v>
      </c>
      <c r="H7" s="156">
        <v>366990367.20999998</v>
      </c>
      <c r="I7" s="156">
        <v>490629813.70999998</v>
      </c>
      <c r="J7" s="62">
        <v>20.852561825937592</v>
      </c>
    </row>
    <row r="8" spans="1:10" x14ac:dyDescent="0.2">
      <c r="A8" s="540"/>
      <c r="B8" s="140" t="s">
        <v>141</v>
      </c>
      <c r="C8" s="156">
        <v>15443040</v>
      </c>
      <c r="D8" s="156">
        <v>343850505.50999999</v>
      </c>
      <c r="E8" s="156">
        <v>421246549.20999998</v>
      </c>
      <c r="F8" s="62">
        <v>27.277436904262373</v>
      </c>
      <c r="G8" s="156">
        <v>18666546</v>
      </c>
      <c r="H8" s="156">
        <v>433141001.68000001</v>
      </c>
      <c r="I8" s="156">
        <v>535893744.38</v>
      </c>
      <c r="J8" s="62">
        <v>28.708779030678734</v>
      </c>
    </row>
    <row r="9" spans="1:10" x14ac:dyDescent="0.2">
      <c r="A9" s="540"/>
      <c r="B9" s="140" t="s">
        <v>139</v>
      </c>
      <c r="C9" s="156">
        <v>15372871</v>
      </c>
      <c r="D9" s="156">
        <v>357864092.00999999</v>
      </c>
      <c r="E9" s="156">
        <v>459139521.31</v>
      </c>
      <c r="F9" s="62">
        <v>29.866868804792546</v>
      </c>
      <c r="G9" s="156">
        <v>16781964</v>
      </c>
      <c r="H9" s="156">
        <v>353745219.52999997</v>
      </c>
      <c r="I9" s="156">
        <v>466678554.52999997</v>
      </c>
      <c r="J9" s="62">
        <v>27.808339627590666</v>
      </c>
    </row>
    <row r="10" spans="1:10" x14ac:dyDescent="0.2">
      <c r="A10" s="540"/>
      <c r="B10" s="140" t="s">
        <v>140</v>
      </c>
      <c r="C10" s="156">
        <v>15065177</v>
      </c>
      <c r="D10" s="156">
        <v>356957195.12</v>
      </c>
      <c r="E10" s="156">
        <v>504547914.01999998</v>
      </c>
      <c r="F10" s="62">
        <v>33.491004720356088</v>
      </c>
      <c r="G10" s="156">
        <v>16007537</v>
      </c>
      <c r="H10" s="156">
        <v>325264390.83999997</v>
      </c>
      <c r="I10" s="156">
        <v>470299151.63999999</v>
      </c>
      <c r="J10" s="62">
        <v>29.379857228504296</v>
      </c>
    </row>
    <row r="11" spans="1:10" x14ac:dyDescent="0.2">
      <c r="A11" s="540"/>
      <c r="B11" s="140" t="s">
        <v>147</v>
      </c>
      <c r="C11" s="156">
        <v>12525990</v>
      </c>
      <c r="D11" s="156">
        <v>105966478.22</v>
      </c>
      <c r="E11" s="156">
        <v>171478136.12</v>
      </c>
      <c r="F11" s="62">
        <v>13.689787084294336</v>
      </c>
      <c r="G11" s="156">
        <v>12918676</v>
      </c>
      <c r="H11" s="156">
        <v>102838626.26000001</v>
      </c>
      <c r="I11" s="156">
        <v>170546180.75999999</v>
      </c>
      <c r="J11" s="62">
        <v>13.201521638904792</v>
      </c>
    </row>
    <row r="12" spans="1:10" x14ac:dyDescent="0.2">
      <c r="A12" s="540"/>
      <c r="B12" s="140" t="s">
        <v>136</v>
      </c>
      <c r="C12" s="156">
        <v>10700959</v>
      </c>
      <c r="D12" s="156">
        <v>444968381.66000003</v>
      </c>
      <c r="E12" s="156">
        <v>558666143.25999999</v>
      </c>
      <c r="F12" s="62">
        <v>52.20710996649926</v>
      </c>
      <c r="G12" s="156">
        <v>11393573</v>
      </c>
      <c r="H12" s="156">
        <v>475770046.44999999</v>
      </c>
      <c r="I12" s="156">
        <v>598175243.85000002</v>
      </c>
      <c r="J12" s="62">
        <v>52.501111271240376</v>
      </c>
    </row>
    <row r="13" spans="1:10" x14ac:dyDescent="0.2">
      <c r="A13" s="540"/>
      <c r="B13" s="140" t="s">
        <v>135</v>
      </c>
      <c r="C13" s="156">
        <v>7851738</v>
      </c>
      <c r="D13" s="156">
        <v>460626543.98000002</v>
      </c>
      <c r="E13" s="156">
        <v>518464584.98000002</v>
      </c>
      <c r="F13" s="62">
        <v>66.031824416454043</v>
      </c>
      <c r="G13" s="156">
        <v>8614293</v>
      </c>
      <c r="H13" s="156">
        <v>511318110.68000001</v>
      </c>
      <c r="I13" s="156">
        <v>578856946.08000004</v>
      </c>
      <c r="J13" s="62">
        <v>67.197266923704603</v>
      </c>
    </row>
    <row r="14" spans="1:10" x14ac:dyDescent="0.2">
      <c r="A14" s="540"/>
      <c r="B14" s="140" t="s">
        <v>137</v>
      </c>
      <c r="C14" s="156">
        <v>7954544</v>
      </c>
      <c r="D14" s="156">
        <v>427641048.86000001</v>
      </c>
      <c r="E14" s="156">
        <v>478169679.06</v>
      </c>
      <c r="F14" s="62">
        <v>60.112770645306632</v>
      </c>
      <c r="G14" s="156">
        <v>8333070</v>
      </c>
      <c r="H14" s="156">
        <v>413359608.45999998</v>
      </c>
      <c r="I14" s="156">
        <v>466665659.45999998</v>
      </c>
      <c r="J14" s="62">
        <v>56.001648787301676</v>
      </c>
    </row>
    <row r="15" spans="1:10" x14ac:dyDescent="0.2">
      <c r="A15" s="540"/>
      <c r="B15" s="140" t="s">
        <v>143</v>
      </c>
      <c r="C15" s="156">
        <v>7467473</v>
      </c>
      <c r="D15" s="156">
        <v>231449254.97999999</v>
      </c>
      <c r="E15" s="156">
        <v>286269873.88</v>
      </c>
      <c r="F15" s="62">
        <v>38.335575351929627</v>
      </c>
      <c r="G15" s="156">
        <v>7966328</v>
      </c>
      <c r="H15" s="156">
        <v>259582620.56999999</v>
      </c>
      <c r="I15" s="156">
        <v>315746731.26999998</v>
      </c>
      <c r="J15" s="62">
        <v>39.635165821693505</v>
      </c>
    </row>
    <row r="16" spans="1:10" x14ac:dyDescent="0.2">
      <c r="A16" s="540"/>
      <c r="B16" s="140" t="s">
        <v>134</v>
      </c>
      <c r="C16" s="156">
        <v>7445923</v>
      </c>
      <c r="D16" s="156">
        <v>481042182.16000003</v>
      </c>
      <c r="E16" s="156">
        <v>526908040.16000003</v>
      </c>
      <c r="F16" s="62">
        <v>70.764637259880345</v>
      </c>
      <c r="G16" s="156">
        <v>7760073</v>
      </c>
      <c r="H16" s="156">
        <v>440865044.39999998</v>
      </c>
      <c r="I16" s="156">
        <v>487710124</v>
      </c>
      <c r="J16" s="62">
        <v>62.848651552633591</v>
      </c>
    </row>
    <row r="17" spans="1:10" x14ac:dyDescent="0.2">
      <c r="A17" s="540"/>
      <c r="B17" s="140" t="s">
        <v>150</v>
      </c>
      <c r="C17" s="156">
        <v>6734328</v>
      </c>
      <c r="D17" s="156">
        <v>70424429.079999998</v>
      </c>
      <c r="E17" s="156">
        <v>101022715.08</v>
      </c>
      <c r="F17" s="62">
        <v>15.001157514157315</v>
      </c>
      <c r="G17" s="156">
        <v>6921585</v>
      </c>
      <c r="H17" s="156">
        <v>61823496.990000002</v>
      </c>
      <c r="I17" s="156">
        <v>93999733.989999995</v>
      </c>
      <c r="J17" s="62">
        <v>13.580665987631445</v>
      </c>
    </row>
    <row r="18" spans="1:10" x14ac:dyDescent="0.2">
      <c r="A18" s="540"/>
      <c r="B18" s="140" t="s">
        <v>149</v>
      </c>
      <c r="C18" s="156">
        <v>5993260</v>
      </c>
      <c r="D18" s="156">
        <v>85735890.409999996</v>
      </c>
      <c r="E18" s="156">
        <v>120264656.31</v>
      </c>
      <c r="F18" s="62">
        <v>20.066650922870025</v>
      </c>
      <c r="G18" s="156">
        <v>6353192</v>
      </c>
      <c r="H18" s="156">
        <v>86749001.840000004</v>
      </c>
      <c r="I18" s="156">
        <v>123764156.64</v>
      </c>
      <c r="J18" s="62">
        <v>19.480625902695841</v>
      </c>
    </row>
    <row r="19" spans="1:10" x14ac:dyDescent="0.2">
      <c r="A19" s="540"/>
      <c r="B19" s="140" t="s">
        <v>151</v>
      </c>
      <c r="C19" s="156">
        <v>4053367</v>
      </c>
      <c r="D19" s="156">
        <v>65430104.899999999</v>
      </c>
      <c r="E19" s="156">
        <v>84982622.200000003</v>
      </c>
      <c r="F19" s="62">
        <v>20.965933309271033</v>
      </c>
      <c r="G19" s="156">
        <v>4170078</v>
      </c>
      <c r="H19" s="156">
        <v>65457330.649999999</v>
      </c>
      <c r="I19" s="156">
        <v>85445509.950000003</v>
      </c>
      <c r="J19" s="62">
        <v>20.490146695097792</v>
      </c>
    </row>
    <row r="20" spans="1:10" x14ac:dyDescent="0.2">
      <c r="A20" s="540"/>
      <c r="B20" s="140" t="s">
        <v>152</v>
      </c>
      <c r="C20" s="156">
        <v>3031004</v>
      </c>
      <c r="D20" s="156">
        <v>58669588.869999997</v>
      </c>
      <c r="E20" s="156">
        <v>75081607.969999999</v>
      </c>
      <c r="F20" s="62">
        <v>24.771200555987388</v>
      </c>
      <c r="G20" s="156">
        <v>3164996</v>
      </c>
      <c r="H20" s="156">
        <v>60895947.119999997</v>
      </c>
      <c r="I20" s="156">
        <v>78866656.920000002</v>
      </c>
      <c r="J20" s="62">
        <v>24.918406506674891</v>
      </c>
    </row>
    <row r="21" spans="1:10" x14ac:dyDescent="0.2">
      <c r="A21" s="540"/>
      <c r="B21" s="140" t="s">
        <v>145</v>
      </c>
      <c r="C21" s="156">
        <v>3081903</v>
      </c>
      <c r="D21" s="156">
        <v>167015982.09</v>
      </c>
      <c r="E21" s="156">
        <v>191508655.69</v>
      </c>
      <c r="F21" s="62">
        <v>62.139741481156285</v>
      </c>
      <c r="G21" s="156">
        <v>3050279</v>
      </c>
      <c r="H21" s="156">
        <v>184944996.56</v>
      </c>
      <c r="I21" s="156">
        <v>210363981.36000001</v>
      </c>
      <c r="J21" s="62">
        <v>68.965488520886126</v>
      </c>
    </row>
    <row r="22" spans="1:10" x14ac:dyDescent="0.2">
      <c r="A22" s="540"/>
      <c r="B22" s="162" t="s">
        <v>153</v>
      </c>
      <c r="C22" s="157">
        <v>2199924</v>
      </c>
      <c r="D22" s="157">
        <v>18775297.109999999</v>
      </c>
      <c r="E22" s="157">
        <v>27762488.109999999</v>
      </c>
      <c r="F22" s="147">
        <v>12.619748732228931</v>
      </c>
      <c r="G22" s="157">
        <v>2326068</v>
      </c>
      <c r="H22" s="157">
        <v>20241193.699999999</v>
      </c>
      <c r="I22" s="157">
        <v>30004119.300000001</v>
      </c>
      <c r="J22" s="147">
        <v>12.899072297112552</v>
      </c>
    </row>
    <row r="23" spans="1:10" x14ac:dyDescent="0.2">
      <c r="A23" s="540"/>
      <c r="C23" t="s">
        <v>0</v>
      </c>
      <c r="D23" s="89" t="s">
        <v>0</v>
      </c>
      <c r="E23" s="89" t="s">
        <v>0</v>
      </c>
      <c r="F23" s="89" t="s">
        <v>0</v>
      </c>
      <c r="G23" s="89" t="s">
        <v>0</v>
      </c>
      <c r="H23" s="89" t="s">
        <v>0</v>
      </c>
      <c r="I23" s="89" t="s">
        <v>0</v>
      </c>
      <c r="J23" s="89" t="s">
        <v>0</v>
      </c>
    </row>
    <row r="24" spans="1:10" s="32" customFormat="1" x14ac:dyDescent="0.2">
      <c r="A24" s="540"/>
      <c r="B24" s="547" t="s">
        <v>75</v>
      </c>
      <c r="C24" s="548"/>
      <c r="D24" s="539" t="s">
        <v>369</v>
      </c>
      <c r="E24" s="539"/>
      <c r="F24" s="86" t="s">
        <v>0</v>
      </c>
      <c r="G24" s="151" t="s">
        <v>0</v>
      </c>
      <c r="H24" s="539" t="s">
        <v>369</v>
      </c>
      <c r="I24" s="539"/>
      <c r="J24" s="3" t="s">
        <v>0</v>
      </c>
    </row>
    <row r="25" spans="1:10" s="32" customFormat="1" x14ac:dyDescent="0.2">
      <c r="A25" s="540"/>
      <c r="B25" s="29"/>
      <c r="C25" s="144"/>
      <c r="D25" s="545" t="s">
        <v>67</v>
      </c>
      <c r="E25" s="545"/>
      <c r="F25" s="60"/>
      <c r="G25" s="33"/>
      <c r="H25" s="546" t="s">
        <v>76</v>
      </c>
      <c r="I25" s="546"/>
      <c r="J25" s="60"/>
    </row>
    <row r="26" spans="1:10" x14ac:dyDescent="0.2">
      <c r="A26" s="540"/>
      <c r="B26" s="140" t="s">
        <v>118</v>
      </c>
      <c r="C26" s="61">
        <v>-65878</v>
      </c>
      <c r="D26" s="61">
        <v>-156005821.54999995</v>
      </c>
      <c r="E26" s="61">
        <v>-194540614.08999991</v>
      </c>
      <c r="F26" s="62">
        <v>-7.648410856054241</v>
      </c>
      <c r="G26" s="152">
        <v>-0.2630491912529096</v>
      </c>
      <c r="H26" s="86">
        <v>-15.166008626635502</v>
      </c>
      <c r="I26" s="86">
        <v>-14.630312496825205</v>
      </c>
      <c r="J26" s="62">
        <v>-14.405155951802238</v>
      </c>
    </row>
    <row r="27" spans="1:10" x14ac:dyDescent="0.2">
      <c r="A27" s="540"/>
      <c r="B27" s="140" t="s">
        <v>138</v>
      </c>
      <c r="C27" s="61">
        <v>1107133</v>
      </c>
      <c r="D27" s="61">
        <v>-23601195.480000019</v>
      </c>
      <c r="E27" s="61">
        <v>-25028361.480000019</v>
      </c>
      <c r="F27" s="62">
        <v>-2.1459391223982429</v>
      </c>
      <c r="G27" s="152">
        <v>4.9378445985176116</v>
      </c>
      <c r="H27" s="86">
        <v>-6.0424232713729999</v>
      </c>
      <c r="I27" s="86">
        <v>-4.8536729725613368</v>
      </c>
      <c r="J27" s="62">
        <v>-9.3307782416728458</v>
      </c>
    </row>
    <row r="28" spans="1:10" x14ac:dyDescent="0.2">
      <c r="A28" s="540"/>
      <c r="B28" s="140" t="s">
        <v>141</v>
      </c>
      <c r="C28" s="61">
        <v>3223506</v>
      </c>
      <c r="D28" s="61">
        <v>89290496.170000017</v>
      </c>
      <c r="E28" s="61">
        <v>114647195.17000002</v>
      </c>
      <c r="F28" s="62">
        <v>1.4313421264163608</v>
      </c>
      <c r="G28" s="152">
        <v>20.873519721505609</v>
      </c>
      <c r="H28" s="86">
        <v>25.967824603766136</v>
      </c>
      <c r="I28" s="86">
        <v>27.216174324752995</v>
      </c>
      <c r="J28" s="62">
        <v>5.2473483173659154</v>
      </c>
    </row>
    <row r="29" spans="1:10" x14ac:dyDescent="0.2">
      <c r="A29" s="540"/>
      <c r="B29" s="140" t="s">
        <v>139</v>
      </c>
      <c r="C29" s="61">
        <v>1409093</v>
      </c>
      <c r="D29" s="61">
        <v>-4118872.4800000191</v>
      </c>
      <c r="E29" s="61">
        <v>7539033.219999969</v>
      </c>
      <c r="F29" s="62">
        <v>-2.0585291772018799</v>
      </c>
      <c r="G29" s="152">
        <v>9.1661017645955667</v>
      </c>
      <c r="H29" s="86">
        <v>-1.1509599794899017</v>
      </c>
      <c r="I29" s="86">
        <v>1.6419917846518368</v>
      </c>
      <c r="J29" s="62">
        <v>-6.8923501511198291</v>
      </c>
    </row>
    <row r="30" spans="1:10" x14ac:dyDescent="0.2">
      <c r="A30" s="540"/>
      <c r="B30" s="140" t="s">
        <v>140</v>
      </c>
      <c r="C30" s="61">
        <v>942360</v>
      </c>
      <c r="D30" s="61">
        <v>-31692804.280000031</v>
      </c>
      <c r="E30" s="61">
        <v>-34248762.379999995</v>
      </c>
      <c r="F30" s="62">
        <v>-4.1111474918517921</v>
      </c>
      <c r="G30" s="152">
        <v>6.2552202340536729</v>
      </c>
      <c r="H30" s="86">
        <v>-8.8786007715422866</v>
      </c>
      <c r="I30" s="86">
        <v>-6.7880099051687681</v>
      </c>
      <c r="J30" s="62">
        <v>-12.275378198352483</v>
      </c>
    </row>
    <row r="31" spans="1:10" x14ac:dyDescent="0.2">
      <c r="A31" s="540"/>
      <c r="B31" s="140" t="s">
        <v>147</v>
      </c>
      <c r="C31" s="61">
        <v>392686</v>
      </c>
      <c r="D31" s="61">
        <v>-3127851.9599999934</v>
      </c>
      <c r="E31" s="61">
        <v>-931955.36000001431</v>
      </c>
      <c r="F31" s="62">
        <v>-0.48826544538954408</v>
      </c>
      <c r="G31" s="152">
        <v>3.1349697708524435</v>
      </c>
      <c r="H31" s="86">
        <v>-2.9517372026898654</v>
      </c>
      <c r="I31" s="86">
        <v>-0.54348349071617741</v>
      </c>
      <c r="J31" s="62">
        <v>-3.5666401703917558</v>
      </c>
    </row>
    <row r="32" spans="1:10" x14ac:dyDescent="0.2">
      <c r="A32" s="540"/>
      <c r="B32" s="140" t="s">
        <v>136</v>
      </c>
      <c r="C32" s="61">
        <v>692614</v>
      </c>
      <c r="D32" s="61">
        <v>30801664.789999962</v>
      </c>
      <c r="E32" s="61">
        <v>39509100.590000033</v>
      </c>
      <c r="F32" s="62">
        <v>0.29400130474111563</v>
      </c>
      <c r="G32" s="152">
        <v>6.4724479366755823</v>
      </c>
      <c r="H32" s="86">
        <v>6.9222142649981571</v>
      </c>
      <c r="I32" s="86">
        <v>7.0720413375064197</v>
      </c>
      <c r="J32" s="62">
        <v>0.5631441865481025</v>
      </c>
    </row>
    <row r="33" spans="1:10" x14ac:dyDescent="0.2">
      <c r="A33" s="540"/>
      <c r="B33" s="140" t="s">
        <v>135</v>
      </c>
      <c r="C33" s="61">
        <v>762555</v>
      </c>
      <c r="D33" s="61">
        <v>50691566.699999988</v>
      </c>
      <c r="E33" s="61">
        <v>60392361.100000024</v>
      </c>
      <c r="F33" s="62">
        <v>1.1654425072505603</v>
      </c>
      <c r="G33" s="152">
        <v>9.7119262002883939</v>
      </c>
      <c r="H33" s="86">
        <v>11.004916534336973</v>
      </c>
      <c r="I33" s="86">
        <v>11.648309807376657</v>
      </c>
      <c r="J33" s="62">
        <v>1.7649709326525154</v>
      </c>
    </row>
    <row r="34" spans="1:10" x14ac:dyDescent="0.2">
      <c r="A34" s="540"/>
      <c r="B34" s="140" t="s">
        <v>137</v>
      </c>
      <c r="C34" s="61">
        <v>378526</v>
      </c>
      <c r="D34" s="61">
        <v>-14281440.400000036</v>
      </c>
      <c r="E34" s="61">
        <v>-11504019.600000024</v>
      </c>
      <c r="F34" s="62">
        <v>-4.1111218580049567</v>
      </c>
      <c r="G34" s="152">
        <v>4.7586134415750294</v>
      </c>
      <c r="H34" s="86">
        <v>-3.3395859537037698</v>
      </c>
      <c r="I34" s="86">
        <v>-2.4058446413028451</v>
      </c>
      <c r="J34" s="62">
        <v>-6.8390157596669301</v>
      </c>
    </row>
    <row r="35" spans="1:10" x14ac:dyDescent="0.2">
      <c r="A35" s="540"/>
      <c r="B35" s="140" t="s">
        <v>143</v>
      </c>
      <c r="C35" s="61">
        <v>498855</v>
      </c>
      <c r="D35" s="61">
        <v>28133365.590000004</v>
      </c>
      <c r="E35" s="61">
        <v>29476857.389999986</v>
      </c>
      <c r="F35" s="62">
        <v>1.2995904697638778</v>
      </c>
      <c r="G35" s="152">
        <v>6.6803723294346025</v>
      </c>
      <c r="H35" s="86">
        <v>12.155306178207862</v>
      </c>
      <c r="I35" s="86">
        <v>10.296877205582673</v>
      </c>
      <c r="J35" s="62">
        <v>3.3900377334455807</v>
      </c>
    </row>
    <row r="36" spans="1:10" x14ac:dyDescent="0.2">
      <c r="A36" s="540"/>
      <c r="B36" s="140" t="s">
        <v>134</v>
      </c>
      <c r="C36" s="61">
        <v>314150</v>
      </c>
      <c r="D36" s="61">
        <v>-40177137.76000005</v>
      </c>
      <c r="E36" s="61">
        <v>-39197916.160000026</v>
      </c>
      <c r="F36" s="62">
        <v>-7.9159857072467545</v>
      </c>
      <c r="G36" s="152">
        <v>4.2190874119971422</v>
      </c>
      <c r="H36" s="86">
        <v>-8.3521028404608142</v>
      </c>
      <c r="I36" s="86">
        <v>-7.4392328779225396</v>
      </c>
      <c r="J36" s="62">
        <v>-11.186358064940837</v>
      </c>
    </row>
    <row r="37" spans="1:10" x14ac:dyDescent="0.2">
      <c r="A37" s="540"/>
      <c r="B37" s="140" t="s">
        <v>150</v>
      </c>
      <c r="C37" s="61">
        <v>187257</v>
      </c>
      <c r="D37" s="61">
        <v>-8600932.0899999961</v>
      </c>
      <c r="E37" s="61">
        <v>-7022981.0900000036</v>
      </c>
      <c r="F37" s="62">
        <v>-1.4204915265258702</v>
      </c>
      <c r="G37" s="152">
        <v>2.7806337915230737</v>
      </c>
      <c r="H37" s="86">
        <v>-12.212995124503744</v>
      </c>
      <c r="I37" s="86">
        <v>-6.9518831328563051</v>
      </c>
      <c r="J37" s="62">
        <v>-9.4692127936479817</v>
      </c>
    </row>
    <row r="38" spans="1:10" x14ac:dyDescent="0.2">
      <c r="A38" s="540"/>
      <c r="B38" s="140" t="s">
        <v>149</v>
      </c>
      <c r="C38" s="61">
        <v>359932</v>
      </c>
      <c r="D38" s="61">
        <v>1013111.4300000072</v>
      </c>
      <c r="E38" s="61">
        <v>3499500.3299999982</v>
      </c>
      <c r="F38" s="62">
        <v>-0.58602502017418345</v>
      </c>
      <c r="G38" s="152">
        <v>6.0056129719051068</v>
      </c>
      <c r="H38" s="86">
        <v>1.1816654905608126</v>
      </c>
      <c r="I38" s="86">
        <v>2.9098327283948797</v>
      </c>
      <c r="J38" s="62">
        <v>-2.9203927572502342</v>
      </c>
    </row>
    <row r="39" spans="1:10" x14ac:dyDescent="0.2">
      <c r="A39" s="540"/>
      <c r="B39" s="140" t="s">
        <v>151</v>
      </c>
      <c r="C39" s="61">
        <v>116711</v>
      </c>
      <c r="D39" s="61">
        <v>27225.75</v>
      </c>
      <c r="E39" s="61">
        <v>462887.75</v>
      </c>
      <c r="F39" s="62">
        <v>-0.47578661417324142</v>
      </c>
      <c r="G39" s="152">
        <v>2.8793593079531163</v>
      </c>
      <c r="H39" s="86">
        <v>4.1610433059232343E-2</v>
      </c>
      <c r="I39" s="86">
        <v>0.54468518153114831</v>
      </c>
      <c r="J39" s="62">
        <v>-2.2693319069313782</v>
      </c>
    </row>
    <row r="40" spans="1:10" x14ac:dyDescent="0.2">
      <c r="A40" s="540"/>
      <c r="B40" s="140" t="s">
        <v>152</v>
      </c>
      <c r="C40" s="61">
        <v>133992</v>
      </c>
      <c r="D40" s="61">
        <v>2226358.25</v>
      </c>
      <c r="E40" s="61">
        <v>3785048.950000003</v>
      </c>
      <c r="F40" s="62">
        <v>0.14720595068750342</v>
      </c>
      <c r="G40" s="152">
        <v>4.4207134005761786</v>
      </c>
      <c r="H40" s="86">
        <v>3.7947398181588792</v>
      </c>
      <c r="I40" s="86">
        <v>5.0412465214015887</v>
      </c>
      <c r="J40" s="62">
        <v>0.59426247974857493</v>
      </c>
    </row>
    <row r="41" spans="1:10" x14ac:dyDescent="0.2">
      <c r="A41" s="540"/>
      <c r="B41" s="140" t="s">
        <v>145</v>
      </c>
      <c r="C41" s="61">
        <v>-31624</v>
      </c>
      <c r="D41" s="61">
        <v>17929014.469999999</v>
      </c>
      <c r="E41" s="61">
        <v>18855325.670000017</v>
      </c>
      <c r="F41" s="62">
        <v>6.8257470397298405</v>
      </c>
      <c r="G41" s="152">
        <v>-1.0261192516441953</v>
      </c>
      <c r="H41" s="86">
        <v>10.734909465334031</v>
      </c>
      <c r="I41" s="86">
        <v>9.8456780462819502</v>
      </c>
      <c r="J41" s="62">
        <v>10.984511484972511</v>
      </c>
    </row>
    <row r="42" spans="1:10" x14ac:dyDescent="0.2">
      <c r="A42" s="540"/>
      <c r="B42" s="162" t="s">
        <v>153</v>
      </c>
      <c r="C42" s="48">
        <v>126144</v>
      </c>
      <c r="D42" s="48">
        <v>1465896.5899999999</v>
      </c>
      <c r="E42" s="48">
        <v>2241631.1900000013</v>
      </c>
      <c r="F42" s="147">
        <v>0.27932356488362053</v>
      </c>
      <c r="G42" s="153">
        <v>5.7340162660164626</v>
      </c>
      <c r="H42" s="154">
        <v>7.8075813203469462</v>
      </c>
      <c r="I42" s="154">
        <v>8.0743166142683354</v>
      </c>
      <c r="J42" s="147">
        <v>2.2133845198539519</v>
      </c>
    </row>
    <row r="43" spans="1:10" x14ac:dyDescent="0.2">
      <c r="A43" s="540"/>
      <c r="B43" s="103" t="s">
        <v>99</v>
      </c>
      <c r="G43" s="77"/>
      <c r="H43" s="77"/>
      <c r="I43" s="77"/>
    </row>
    <row r="44" spans="1:10" x14ac:dyDescent="0.2">
      <c r="A44" s="540"/>
      <c r="B44" s="103" t="s">
        <v>100</v>
      </c>
    </row>
  </sheetData>
  <mergeCells count="9">
    <mergeCell ref="A1:A44"/>
    <mergeCell ref="D25:E25"/>
    <mergeCell ref="H24:I24"/>
    <mergeCell ref="H25:I25"/>
    <mergeCell ref="B1:J1"/>
    <mergeCell ref="B24:C24"/>
    <mergeCell ref="D4:E4"/>
    <mergeCell ref="H4:I4"/>
    <mergeCell ref="D24:E24"/>
  </mergeCells>
  <phoneticPr fontId="0" type="noConversion"/>
  <printOptions horizontalCentered="1" verticalCentered="1"/>
  <pageMargins left="0.35433070866141736" right="0.35433070866141736" top="0.19685039370078741" bottom="0.19685039370078741" header="0.51181102362204722" footer="0.19685039370078741"/>
  <pageSetup paperSize="9"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P539"/>
  <sheetViews>
    <sheetView workbookViewId="0">
      <selection activeCell="N1" sqref="N1"/>
    </sheetView>
  </sheetViews>
  <sheetFormatPr defaultRowHeight="12.75" x14ac:dyDescent="0.2"/>
  <cols>
    <col min="1" max="1" width="6.5703125" customWidth="1"/>
    <col min="2" max="2" width="4.42578125" customWidth="1"/>
    <col min="3" max="3" width="31.5703125" customWidth="1"/>
    <col min="4" max="4" width="8.5703125" style="77" customWidth="1"/>
    <col min="5" max="5" width="10.140625" style="77" customWidth="1"/>
    <col min="6" max="6" width="9.7109375" style="77" customWidth="1"/>
    <col min="7" max="7" width="9.7109375" customWidth="1"/>
    <col min="8" max="8" width="8.42578125" style="77" customWidth="1"/>
    <col min="9" max="9" width="9.85546875" style="77" customWidth="1"/>
    <col min="10" max="10" width="10.7109375" style="77" customWidth="1"/>
    <col min="11" max="11" width="11.140625" customWidth="1"/>
    <col min="12" max="12" width="10.85546875" customWidth="1"/>
    <col min="13" max="13" width="8.85546875" customWidth="1"/>
  </cols>
  <sheetData>
    <row r="1" spans="1:16" x14ac:dyDescent="0.2">
      <c r="A1" s="540">
        <v>9</v>
      </c>
      <c r="B1" s="520" t="s">
        <v>375</v>
      </c>
      <c r="C1" s="520"/>
      <c r="D1" s="520"/>
      <c r="E1" s="520"/>
      <c r="F1" s="520"/>
      <c r="G1" s="520"/>
      <c r="H1" s="520"/>
      <c r="I1" s="520"/>
      <c r="J1" s="520"/>
      <c r="K1" s="520"/>
      <c r="L1" s="520"/>
      <c r="M1" s="520"/>
    </row>
    <row r="2" spans="1:16" x14ac:dyDescent="0.2">
      <c r="A2" s="540"/>
      <c r="B2" s="55"/>
      <c r="P2" s="158"/>
    </row>
    <row r="3" spans="1:16" s="16" customFormat="1" x14ac:dyDescent="0.2">
      <c r="A3" s="540"/>
      <c r="B3" s="142" t="s">
        <v>0</v>
      </c>
      <c r="C3" s="159"/>
      <c r="D3" s="123"/>
      <c r="E3" s="123"/>
      <c r="F3" s="123"/>
      <c r="G3" s="123"/>
      <c r="H3" s="122"/>
      <c r="I3" s="123"/>
      <c r="J3" s="123"/>
      <c r="K3" s="123"/>
      <c r="L3" s="160"/>
      <c r="M3" s="161"/>
    </row>
    <row r="4" spans="1:16" s="16" customFormat="1" x14ac:dyDescent="0.2">
      <c r="A4" s="540"/>
      <c r="B4" s="29"/>
      <c r="C4"/>
      <c r="D4" s="155" t="s">
        <v>0</v>
      </c>
      <c r="E4" s="549" t="s">
        <v>372</v>
      </c>
      <c r="F4" s="549"/>
      <c r="G4" s="143"/>
      <c r="H4" s="155" t="s">
        <v>0</v>
      </c>
      <c r="I4" s="549" t="s">
        <v>373</v>
      </c>
      <c r="J4" s="549"/>
      <c r="K4" s="143"/>
      <c r="L4" s="163" t="s">
        <v>67</v>
      </c>
      <c r="M4" s="164"/>
    </row>
    <row r="5" spans="1:16" s="16" customFormat="1" x14ac:dyDescent="0.2">
      <c r="A5" s="540"/>
      <c r="B5" s="13" t="s">
        <v>79</v>
      </c>
      <c r="C5" s="31" t="s">
        <v>80</v>
      </c>
      <c r="D5" s="144" t="s">
        <v>2</v>
      </c>
      <c r="E5" s="144" t="s">
        <v>26</v>
      </c>
      <c r="F5" s="144" t="s">
        <v>28</v>
      </c>
      <c r="G5" s="139" t="s">
        <v>29</v>
      </c>
      <c r="H5" s="138" t="s">
        <v>2</v>
      </c>
      <c r="I5" s="144" t="s">
        <v>26</v>
      </c>
      <c r="J5" s="144" t="s">
        <v>28</v>
      </c>
      <c r="K5" s="139" t="s">
        <v>29</v>
      </c>
      <c r="L5" s="165" t="s">
        <v>26</v>
      </c>
      <c r="M5" s="166" t="s">
        <v>5</v>
      </c>
    </row>
    <row r="6" spans="1:16" x14ac:dyDescent="0.2">
      <c r="A6" s="540"/>
      <c r="B6" s="1">
        <v>1</v>
      </c>
      <c r="C6" s="167" t="s">
        <v>376</v>
      </c>
      <c r="D6" s="61">
        <v>30929</v>
      </c>
      <c r="E6" s="61">
        <v>60508006.939999998</v>
      </c>
      <c r="F6" s="61">
        <v>60851741.840000004</v>
      </c>
      <c r="G6" s="136">
        <v>1967.4655449578067</v>
      </c>
      <c r="H6" s="61">
        <v>97941</v>
      </c>
      <c r="I6" s="61">
        <v>152683617.44999999</v>
      </c>
      <c r="J6" s="61">
        <v>153737594.15000001</v>
      </c>
      <c r="K6" s="168">
        <v>1569.6959817645318</v>
      </c>
      <c r="L6" s="169">
        <v>92175610.50999999</v>
      </c>
      <c r="M6" s="136">
        <v>152.33621990127972</v>
      </c>
      <c r="O6" t="s">
        <v>0</v>
      </c>
    </row>
    <row r="7" spans="1:16" x14ac:dyDescent="0.2">
      <c r="A7" s="540"/>
      <c r="B7" s="1">
        <v>2</v>
      </c>
      <c r="C7" s="167" t="s">
        <v>377</v>
      </c>
      <c r="D7" s="61">
        <v>140440</v>
      </c>
      <c r="E7" s="61">
        <v>5931397.7199999997</v>
      </c>
      <c r="F7" s="61">
        <v>7698017.6200000001</v>
      </c>
      <c r="G7" s="136">
        <v>54.813568926231845</v>
      </c>
      <c r="H7" s="61">
        <v>1603355</v>
      </c>
      <c r="I7" s="61">
        <v>71343720.459999993</v>
      </c>
      <c r="J7" s="61">
        <v>88883546.659999996</v>
      </c>
      <c r="K7" s="168">
        <v>55.435974353776921</v>
      </c>
      <c r="L7" s="169">
        <v>65412322.739999995</v>
      </c>
      <c r="M7" s="136">
        <v>1102.8146455166388</v>
      </c>
    </row>
    <row r="8" spans="1:16" x14ac:dyDescent="0.2">
      <c r="A8" s="540"/>
      <c r="B8" s="1">
        <v>3</v>
      </c>
      <c r="C8" s="167" t="s">
        <v>378</v>
      </c>
      <c r="D8" s="61">
        <v>129313</v>
      </c>
      <c r="E8" s="61">
        <v>229412115.75</v>
      </c>
      <c r="F8" s="61">
        <v>232369891.55000001</v>
      </c>
      <c r="G8" s="136">
        <v>1796.9569304710278</v>
      </c>
      <c r="H8" s="61">
        <v>153818</v>
      </c>
      <c r="I8" s="61">
        <v>272717486.06</v>
      </c>
      <c r="J8" s="61">
        <v>276360731.25999999</v>
      </c>
      <c r="K8" s="168">
        <v>1796.6735444486339</v>
      </c>
      <c r="L8" s="169">
        <v>43305370.310000002</v>
      </c>
      <c r="M8" s="136">
        <v>18.8766709937812</v>
      </c>
    </row>
    <row r="9" spans="1:16" x14ac:dyDescent="0.2">
      <c r="A9" s="540"/>
      <c r="B9" s="1">
        <v>4</v>
      </c>
      <c r="C9" s="167" t="s">
        <v>379</v>
      </c>
      <c r="D9" s="61">
        <v>34880</v>
      </c>
      <c r="E9" s="61">
        <v>79919784.069999993</v>
      </c>
      <c r="F9" s="61">
        <v>80719425.769999996</v>
      </c>
      <c r="G9" s="136">
        <v>2314.2037204701833</v>
      </c>
      <c r="H9" s="61">
        <v>50914</v>
      </c>
      <c r="I9" s="61">
        <v>116603421.66</v>
      </c>
      <c r="J9" s="61">
        <v>117808297.45999999</v>
      </c>
      <c r="K9" s="168">
        <v>2313.8684342224142</v>
      </c>
      <c r="L9" s="169">
        <v>36683637.590000004</v>
      </c>
      <c r="M9" s="136">
        <v>45.900571450330254</v>
      </c>
    </row>
    <row r="10" spans="1:16" x14ac:dyDescent="0.2">
      <c r="A10" s="540"/>
      <c r="B10" s="1">
        <v>5</v>
      </c>
      <c r="C10" s="167" t="s">
        <v>380</v>
      </c>
      <c r="D10" s="61">
        <v>24208</v>
      </c>
      <c r="E10" s="61">
        <v>2433136.21</v>
      </c>
      <c r="F10" s="61">
        <v>2874523.01</v>
      </c>
      <c r="G10" s="136">
        <v>118.7426887805684</v>
      </c>
      <c r="H10" s="61">
        <v>406640</v>
      </c>
      <c r="I10" s="61">
        <v>33170737.52</v>
      </c>
      <c r="J10" s="61">
        <v>38450655.920000002</v>
      </c>
      <c r="K10" s="168">
        <v>94.556993704505217</v>
      </c>
      <c r="L10" s="169">
        <v>30737601.309999999</v>
      </c>
      <c r="M10" s="136">
        <v>1263.2914336513859</v>
      </c>
    </row>
    <row r="11" spans="1:16" x14ac:dyDescent="0.2">
      <c r="A11" s="540"/>
      <c r="B11" s="1">
        <v>6</v>
      </c>
      <c r="C11" s="167" t="s">
        <v>381</v>
      </c>
      <c r="D11" s="61">
        <v>0</v>
      </c>
      <c r="E11" s="61">
        <v>0</v>
      </c>
      <c r="F11" s="61">
        <v>0</v>
      </c>
      <c r="G11" s="136">
        <v>0</v>
      </c>
      <c r="H11" s="61">
        <v>8383</v>
      </c>
      <c r="I11" s="61">
        <v>30330422.120000001</v>
      </c>
      <c r="J11" s="61">
        <v>30412275.920000002</v>
      </c>
      <c r="K11" s="168">
        <v>3627.8511177382802</v>
      </c>
      <c r="L11" s="169">
        <v>30330422.120000001</v>
      </c>
      <c r="M11" s="136" t="s">
        <v>382</v>
      </c>
    </row>
    <row r="12" spans="1:16" x14ac:dyDescent="0.2">
      <c r="A12" s="540"/>
      <c r="B12" s="1">
        <v>7</v>
      </c>
      <c r="C12" s="167" t="s">
        <v>383</v>
      </c>
      <c r="D12" s="61">
        <v>86504</v>
      </c>
      <c r="E12" s="61">
        <v>31674216.100000001</v>
      </c>
      <c r="F12" s="61">
        <v>32643609.300000001</v>
      </c>
      <c r="G12" s="136">
        <v>377.36531605474892</v>
      </c>
      <c r="H12" s="61">
        <v>169093</v>
      </c>
      <c r="I12" s="61">
        <v>58516718.030000001</v>
      </c>
      <c r="J12" s="61">
        <v>60377805.229999997</v>
      </c>
      <c r="K12" s="168">
        <v>357.06862631806166</v>
      </c>
      <c r="L12" s="169">
        <v>26842501.93</v>
      </c>
      <c r="M12" s="136">
        <v>84.745591951682115</v>
      </c>
    </row>
    <row r="13" spans="1:16" x14ac:dyDescent="0.2">
      <c r="A13" s="540"/>
      <c r="B13" s="1">
        <v>8</v>
      </c>
      <c r="C13" s="167" t="s">
        <v>384</v>
      </c>
      <c r="D13" s="61">
        <v>6103349</v>
      </c>
      <c r="E13" s="61">
        <v>177672121.86000001</v>
      </c>
      <c r="F13" s="61">
        <v>231591534.46000001</v>
      </c>
      <c r="G13" s="136">
        <v>37.944992898161324</v>
      </c>
      <c r="H13" s="61">
        <v>6932449</v>
      </c>
      <c r="I13" s="61">
        <v>201734847.43000001</v>
      </c>
      <c r="J13" s="61">
        <v>265260640.03</v>
      </c>
      <c r="K13" s="168">
        <v>38.263626610163307</v>
      </c>
      <c r="L13" s="169">
        <v>24062725.569999993</v>
      </c>
      <c r="M13" s="136">
        <v>13.543332132297408</v>
      </c>
    </row>
    <row r="14" spans="1:16" x14ac:dyDescent="0.2">
      <c r="A14" s="540"/>
      <c r="B14" s="1">
        <v>9</v>
      </c>
      <c r="C14" s="167" t="s">
        <v>385</v>
      </c>
      <c r="D14" s="61">
        <v>285591</v>
      </c>
      <c r="E14" s="61">
        <v>117507990.86</v>
      </c>
      <c r="F14" s="61">
        <v>121429439.36</v>
      </c>
      <c r="G14" s="136">
        <v>425.18650573722562</v>
      </c>
      <c r="H14" s="61">
        <v>325853</v>
      </c>
      <c r="I14" s="61">
        <v>133915261.17</v>
      </c>
      <c r="J14" s="61">
        <v>138449167.77000001</v>
      </c>
      <c r="K14" s="168">
        <v>424.88228670596868</v>
      </c>
      <c r="L14" s="169">
        <v>16407270.310000002</v>
      </c>
      <c r="M14" s="136">
        <v>13.96268474162558</v>
      </c>
    </row>
    <row r="15" spans="1:16" x14ac:dyDescent="0.2">
      <c r="A15" s="540"/>
      <c r="B15" s="1">
        <v>10</v>
      </c>
      <c r="C15" s="167" t="s">
        <v>386</v>
      </c>
      <c r="D15" s="61">
        <v>78790</v>
      </c>
      <c r="E15" s="61">
        <v>138332029.15000001</v>
      </c>
      <c r="F15" s="61">
        <v>139930070.34999999</v>
      </c>
      <c r="G15" s="136">
        <v>1775.987693235182</v>
      </c>
      <c r="H15" s="61">
        <v>87882</v>
      </c>
      <c r="I15" s="61">
        <v>154192858.15000001</v>
      </c>
      <c r="J15" s="61">
        <v>156044849.65000001</v>
      </c>
      <c r="K15" s="168">
        <v>1775.6178699847524</v>
      </c>
      <c r="L15" s="169">
        <v>15860829</v>
      </c>
      <c r="M15" s="136">
        <v>11.465767615395382</v>
      </c>
    </row>
    <row r="16" spans="1:16" x14ac:dyDescent="0.2">
      <c r="A16" s="540"/>
      <c r="B16" s="1">
        <v>11</v>
      </c>
      <c r="C16" s="167" t="s">
        <v>387</v>
      </c>
      <c r="D16" s="61">
        <v>331371</v>
      </c>
      <c r="E16" s="61">
        <v>13573742.960000001</v>
      </c>
      <c r="F16" s="61">
        <v>15965648.460000001</v>
      </c>
      <c r="G16" s="136">
        <v>48.180584480838704</v>
      </c>
      <c r="H16" s="61">
        <v>717141</v>
      </c>
      <c r="I16" s="61">
        <v>28962831.309999999</v>
      </c>
      <c r="J16" s="61">
        <v>34019970.710000001</v>
      </c>
      <c r="K16" s="168">
        <v>47.438329017585104</v>
      </c>
      <c r="L16" s="169">
        <v>15389088.349999998</v>
      </c>
      <c r="M16" s="136">
        <v>113.3739484779517</v>
      </c>
    </row>
    <row r="17" spans="1:13" x14ac:dyDescent="0.2">
      <c r="A17" s="540"/>
      <c r="B17" s="1">
        <v>12</v>
      </c>
      <c r="C17" s="167" t="s">
        <v>388</v>
      </c>
      <c r="D17" s="61">
        <v>24099</v>
      </c>
      <c r="E17" s="61">
        <v>42300533.259999998</v>
      </c>
      <c r="F17" s="61">
        <v>42838720.460000001</v>
      </c>
      <c r="G17" s="136">
        <v>1777.6140279679655</v>
      </c>
      <c r="H17" s="61">
        <v>32671</v>
      </c>
      <c r="I17" s="61">
        <v>57346733.450000003</v>
      </c>
      <c r="J17" s="61">
        <v>58104770.649999999</v>
      </c>
      <c r="K17" s="168">
        <v>1778.4815478558967</v>
      </c>
      <c r="L17" s="169">
        <v>15046200.190000005</v>
      </c>
      <c r="M17" s="136">
        <v>35.569764800643568</v>
      </c>
    </row>
    <row r="18" spans="1:13" x14ac:dyDescent="0.2">
      <c r="A18" s="540"/>
      <c r="B18" s="1">
        <v>13</v>
      </c>
      <c r="C18" s="167" t="s">
        <v>389</v>
      </c>
      <c r="D18" s="61">
        <v>185</v>
      </c>
      <c r="E18" s="61">
        <v>17177.53</v>
      </c>
      <c r="F18" s="61">
        <v>19220.73</v>
      </c>
      <c r="G18" s="136">
        <v>103.89583783783783</v>
      </c>
      <c r="H18" s="61">
        <v>173883</v>
      </c>
      <c r="I18" s="61">
        <v>14968357.300000001</v>
      </c>
      <c r="J18" s="61">
        <v>16676430.5</v>
      </c>
      <c r="K18" s="168">
        <v>95.906043143953113</v>
      </c>
      <c r="L18" s="169">
        <v>14951179.770000001</v>
      </c>
      <c r="M18" s="136">
        <v>87039.171347685042</v>
      </c>
    </row>
    <row r="19" spans="1:13" x14ac:dyDescent="0.2">
      <c r="A19" s="540"/>
      <c r="B19" s="1">
        <v>14</v>
      </c>
      <c r="C19" s="167" t="s">
        <v>390</v>
      </c>
      <c r="D19" s="61">
        <v>108900</v>
      </c>
      <c r="E19" s="61">
        <v>34926455.409999996</v>
      </c>
      <c r="F19" s="61">
        <v>36057070.409999996</v>
      </c>
      <c r="G19" s="136">
        <v>331.10257493112942</v>
      </c>
      <c r="H19" s="61">
        <v>150161</v>
      </c>
      <c r="I19" s="61">
        <v>48611153.829999998</v>
      </c>
      <c r="J19" s="61">
        <v>50151928.630000003</v>
      </c>
      <c r="K19" s="168">
        <v>333.98771072382311</v>
      </c>
      <c r="L19" s="169">
        <v>13684698.420000002</v>
      </c>
      <c r="M19" s="136">
        <v>39.181469345675019</v>
      </c>
    </row>
    <row r="20" spans="1:13" ht="12.75" customHeight="1" x14ac:dyDescent="0.2">
      <c r="A20" s="540"/>
      <c r="B20" s="1">
        <v>15</v>
      </c>
      <c r="C20" s="167" t="s">
        <v>391</v>
      </c>
      <c r="D20" s="61">
        <v>9751</v>
      </c>
      <c r="E20" s="61">
        <v>16924588.350000001</v>
      </c>
      <c r="F20" s="61">
        <v>17088607.949999999</v>
      </c>
      <c r="G20" s="136">
        <v>1752.497995077428</v>
      </c>
      <c r="H20" s="61">
        <v>17045</v>
      </c>
      <c r="I20" s="61">
        <v>29598246.699999999</v>
      </c>
      <c r="J20" s="61">
        <v>29885125.399999999</v>
      </c>
      <c r="K20" s="168">
        <v>1753.3074449985331</v>
      </c>
      <c r="L20" s="169">
        <v>12673658.349999998</v>
      </c>
      <c r="M20" s="136">
        <v>74.883111411096721</v>
      </c>
    </row>
    <row r="21" spans="1:13" ht="15.75" customHeight="1" x14ac:dyDescent="0.2">
      <c r="A21" s="540"/>
      <c r="B21" s="170">
        <v>16</v>
      </c>
      <c r="C21" s="167" t="s">
        <v>392</v>
      </c>
      <c r="D21" s="188">
        <v>4509</v>
      </c>
      <c r="E21" s="188">
        <v>28221014</v>
      </c>
      <c r="F21" s="188">
        <v>28342804.300000001</v>
      </c>
      <c r="G21" s="171">
        <v>6285.8292969616323</v>
      </c>
      <c r="H21" s="188">
        <v>6496</v>
      </c>
      <c r="I21" s="188">
        <v>40396845</v>
      </c>
      <c r="J21" s="188">
        <v>40575336.299999997</v>
      </c>
      <c r="K21" s="172">
        <v>6246.2032481527085</v>
      </c>
      <c r="L21" s="173">
        <v>12175831</v>
      </c>
      <c r="M21" s="171">
        <v>43.14455533029394</v>
      </c>
    </row>
    <row r="22" spans="1:13" x14ac:dyDescent="0.2">
      <c r="A22" s="540"/>
      <c r="B22" s="1">
        <v>17</v>
      </c>
      <c r="C22" s="167" t="s">
        <v>393</v>
      </c>
      <c r="D22" s="61">
        <v>0</v>
      </c>
      <c r="E22" s="61">
        <v>0</v>
      </c>
      <c r="F22" s="61">
        <v>0</v>
      </c>
      <c r="G22" s="136">
        <v>0</v>
      </c>
      <c r="H22" s="61">
        <v>7483</v>
      </c>
      <c r="I22" s="61">
        <v>12117194.960000001</v>
      </c>
      <c r="J22" s="61">
        <v>12301227.16</v>
      </c>
      <c r="K22" s="168">
        <v>1643.8897714820259</v>
      </c>
      <c r="L22" s="169">
        <v>12117194.960000001</v>
      </c>
      <c r="M22" s="136" t="s">
        <v>382</v>
      </c>
    </row>
    <row r="23" spans="1:13" x14ac:dyDescent="0.2">
      <c r="A23" s="540"/>
      <c r="B23" s="1">
        <v>18</v>
      </c>
      <c r="C23" s="167" t="s">
        <v>394</v>
      </c>
      <c r="D23" s="61">
        <v>0</v>
      </c>
      <c r="E23" s="61">
        <v>0</v>
      </c>
      <c r="F23" s="61">
        <v>0</v>
      </c>
      <c r="G23" s="136">
        <v>0</v>
      </c>
      <c r="H23" s="61">
        <v>1373</v>
      </c>
      <c r="I23" s="61">
        <v>12007288.99</v>
      </c>
      <c r="J23" s="61">
        <v>12034241.390000001</v>
      </c>
      <c r="K23" s="168">
        <v>8764.924537509105</v>
      </c>
      <c r="L23" s="169">
        <v>12007288.99</v>
      </c>
      <c r="M23" s="136" t="s">
        <v>382</v>
      </c>
    </row>
    <row r="24" spans="1:13" x14ac:dyDescent="0.2">
      <c r="A24" s="540"/>
      <c r="B24" s="1">
        <v>19</v>
      </c>
      <c r="C24" s="167" t="s">
        <v>395</v>
      </c>
      <c r="D24" s="61">
        <v>864999</v>
      </c>
      <c r="E24" s="61">
        <v>85971265.659999996</v>
      </c>
      <c r="F24" s="61">
        <v>97643047.859999999</v>
      </c>
      <c r="G24" s="136">
        <v>112.88226675406561</v>
      </c>
      <c r="H24" s="61">
        <v>985241</v>
      </c>
      <c r="I24" s="61">
        <v>96990981.75</v>
      </c>
      <c r="J24" s="61">
        <v>110571042.45</v>
      </c>
      <c r="K24" s="168">
        <v>112.22740674616668</v>
      </c>
      <c r="L24" s="169">
        <v>11019716.090000004</v>
      </c>
      <c r="M24" s="136">
        <v>12.817906082226221</v>
      </c>
    </row>
    <row r="25" spans="1:13" x14ac:dyDescent="0.2">
      <c r="A25" s="540"/>
      <c r="B25" s="1">
        <v>20</v>
      </c>
      <c r="C25" s="167" t="s">
        <v>396</v>
      </c>
      <c r="D25" s="61">
        <v>3971</v>
      </c>
      <c r="E25" s="61">
        <v>20200109.609999999</v>
      </c>
      <c r="F25" s="61">
        <v>20278640.609999999</v>
      </c>
      <c r="G25" s="136">
        <v>5106.6836086628055</v>
      </c>
      <c r="H25" s="61">
        <v>5937</v>
      </c>
      <c r="I25" s="61">
        <v>30126594.890000001</v>
      </c>
      <c r="J25" s="61">
        <v>30255968.890000001</v>
      </c>
      <c r="K25" s="168">
        <v>5096.1712801077983</v>
      </c>
      <c r="L25" s="169">
        <v>9926485.2800000012</v>
      </c>
      <c r="M25" s="136">
        <v>49.140749588239494</v>
      </c>
    </row>
    <row r="26" spans="1:13" x14ac:dyDescent="0.2">
      <c r="A26" s="540"/>
      <c r="B26" s="1">
        <v>21</v>
      </c>
      <c r="C26" s="167" t="s">
        <v>397</v>
      </c>
      <c r="D26" s="61">
        <v>5280896</v>
      </c>
      <c r="E26" s="61">
        <v>59712294.75</v>
      </c>
      <c r="F26" s="61">
        <v>81006633.25</v>
      </c>
      <c r="G26" s="136">
        <v>15.339562311016918</v>
      </c>
      <c r="H26" s="61">
        <v>6040540</v>
      </c>
      <c r="I26" s="61">
        <v>69531309.549999997</v>
      </c>
      <c r="J26" s="61">
        <v>94554945.349999994</v>
      </c>
      <c r="K26" s="168">
        <v>15.653392800974746</v>
      </c>
      <c r="L26" s="169">
        <v>9819014.799999997</v>
      </c>
      <c r="M26" s="136">
        <v>16.443874483654806</v>
      </c>
    </row>
    <row r="27" spans="1:13" x14ac:dyDescent="0.2">
      <c r="A27" s="540"/>
      <c r="B27" s="1">
        <v>22</v>
      </c>
      <c r="C27" s="167" t="s">
        <v>398</v>
      </c>
      <c r="D27" s="61">
        <v>1788888</v>
      </c>
      <c r="E27" s="61">
        <v>119232271.72</v>
      </c>
      <c r="F27" s="61">
        <v>132748606.62</v>
      </c>
      <c r="G27" s="136">
        <v>74.20733249929566</v>
      </c>
      <c r="H27" s="61">
        <v>1959807</v>
      </c>
      <c r="I27" s="61">
        <v>129001764.39</v>
      </c>
      <c r="J27" s="61">
        <v>144207429.49000001</v>
      </c>
      <c r="K27" s="168">
        <v>73.582464747804252</v>
      </c>
      <c r="L27" s="169">
        <v>9769492.6700000018</v>
      </c>
      <c r="M27" s="136">
        <v>8.1936647931545448</v>
      </c>
    </row>
    <row r="28" spans="1:13" x14ac:dyDescent="0.2">
      <c r="A28" s="540"/>
      <c r="B28" s="1">
        <v>23</v>
      </c>
      <c r="C28" s="167" t="s">
        <v>399</v>
      </c>
      <c r="D28" s="61">
        <v>229844</v>
      </c>
      <c r="E28" s="61">
        <v>55314801.75</v>
      </c>
      <c r="F28" s="61">
        <v>60752774.549999997</v>
      </c>
      <c r="G28" s="136">
        <v>264.32177716190108</v>
      </c>
      <c r="H28" s="61">
        <v>265895</v>
      </c>
      <c r="I28" s="61">
        <v>65038130.740000002</v>
      </c>
      <c r="J28" s="61">
        <v>71490104.439999998</v>
      </c>
      <c r="K28" s="168">
        <v>268.86592241298257</v>
      </c>
      <c r="L28" s="169">
        <v>9723328.9900000021</v>
      </c>
      <c r="M28" s="136">
        <v>17.578168378773952</v>
      </c>
    </row>
    <row r="29" spans="1:13" x14ac:dyDescent="0.2">
      <c r="A29" s="540"/>
      <c r="B29" s="1">
        <v>24</v>
      </c>
      <c r="C29" s="167" t="s">
        <v>400</v>
      </c>
      <c r="D29" s="61">
        <v>1069</v>
      </c>
      <c r="E29" s="61">
        <v>4727762.7699999996</v>
      </c>
      <c r="F29" s="61">
        <v>4744467.07</v>
      </c>
      <c r="G29" s="136">
        <v>4438.2292516370444</v>
      </c>
      <c r="H29" s="61">
        <v>3252</v>
      </c>
      <c r="I29" s="61">
        <v>14223323.310000001</v>
      </c>
      <c r="J29" s="61">
        <v>14272042.310000001</v>
      </c>
      <c r="K29" s="168">
        <v>4388.6968972939731</v>
      </c>
      <c r="L29" s="169">
        <v>9495560.540000001</v>
      </c>
      <c r="M29" s="136">
        <v>200.84680644837013</v>
      </c>
    </row>
    <row r="30" spans="1:13" x14ac:dyDescent="0.2">
      <c r="A30" s="540"/>
      <c r="B30" s="1">
        <v>25</v>
      </c>
      <c r="C30" s="167" t="s">
        <v>401</v>
      </c>
      <c r="D30" s="61">
        <v>3073132</v>
      </c>
      <c r="E30" s="61">
        <v>172971038</v>
      </c>
      <c r="F30" s="61">
        <v>218775652.30000001</v>
      </c>
      <c r="G30" s="136">
        <v>71.189799950018426</v>
      </c>
      <c r="H30" s="61">
        <v>3232265</v>
      </c>
      <c r="I30" s="61">
        <v>182364895.00999999</v>
      </c>
      <c r="J30" s="61">
        <v>231096088.11000001</v>
      </c>
      <c r="K30" s="168">
        <v>71.496640315691948</v>
      </c>
      <c r="L30" s="169">
        <v>9393857.0099999905</v>
      </c>
      <c r="M30" s="136">
        <v>5.4308843368333086</v>
      </c>
    </row>
    <row r="31" spans="1:13" x14ac:dyDescent="0.2">
      <c r="A31" s="540"/>
      <c r="B31" s="1">
        <v>26</v>
      </c>
      <c r="C31" s="167" t="s">
        <v>402</v>
      </c>
      <c r="D31" s="61">
        <v>476482</v>
      </c>
      <c r="E31" s="61">
        <v>38181160.350000001</v>
      </c>
      <c r="F31" s="61">
        <v>45590268.049999997</v>
      </c>
      <c r="G31" s="136">
        <v>95.680987004755679</v>
      </c>
      <c r="H31" s="61">
        <v>640994</v>
      </c>
      <c r="I31" s="61">
        <v>47303750.030000001</v>
      </c>
      <c r="J31" s="61">
        <v>57426616.43</v>
      </c>
      <c r="K31" s="168">
        <v>89.589943790425494</v>
      </c>
      <c r="L31" s="169">
        <v>9122589.6799999997</v>
      </c>
      <c r="M31" s="136">
        <v>23.892908430165086</v>
      </c>
    </row>
    <row r="32" spans="1:13" x14ac:dyDescent="0.2">
      <c r="A32" s="540"/>
      <c r="B32" s="1">
        <v>27</v>
      </c>
      <c r="C32" s="167" t="s">
        <v>403</v>
      </c>
      <c r="D32" s="61">
        <v>19631</v>
      </c>
      <c r="E32" s="61">
        <v>2520491.1800000002</v>
      </c>
      <c r="F32" s="61">
        <v>2891498.88</v>
      </c>
      <c r="G32" s="136">
        <v>147.29249044877997</v>
      </c>
      <c r="H32" s="61">
        <v>85839</v>
      </c>
      <c r="I32" s="61">
        <v>11091489.689999999</v>
      </c>
      <c r="J32" s="61">
        <v>12717289.689999999</v>
      </c>
      <c r="K32" s="168">
        <v>148.15281736739709</v>
      </c>
      <c r="L32" s="169">
        <v>8570998.5099999998</v>
      </c>
      <c r="M32" s="136">
        <v>340.0527079011639</v>
      </c>
    </row>
    <row r="33" spans="1:13" x14ac:dyDescent="0.2">
      <c r="A33" s="540"/>
      <c r="B33" s="1">
        <v>28</v>
      </c>
      <c r="C33" s="167" t="s">
        <v>404</v>
      </c>
      <c r="D33" s="61">
        <v>1473521</v>
      </c>
      <c r="E33" s="61">
        <v>45534522.43</v>
      </c>
      <c r="F33" s="61">
        <v>75782152.430000007</v>
      </c>
      <c r="G33" s="136">
        <v>51.429299229532532</v>
      </c>
      <c r="H33" s="61">
        <v>1810218</v>
      </c>
      <c r="I33" s="61">
        <v>53431087.189999998</v>
      </c>
      <c r="J33" s="61">
        <v>90969281.290000007</v>
      </c>
      <c r="K33" s="168">
        <v>50.253218833311792</v>
      </c>
      <c r="L33" s="169">
        <v>7896564.7599999979</v>
      </c>
      <c r="M33" s="136">
        <v>17.341929460530412</v>
      </c>
    </row>
    <row r="34" spans="1:13" x14ac:dyDescent="0.2">
      <c r="A34" s="540"/>
      <c r="B34" s="1">
        <v>29</v>
      </c>
      <c r="C34" s="167" t="s">
        <v>405</v>
      </c>
      <c r="D34" s="61">
        <v>87767</v>
      </c>
      <c r="E34" s="61">
        <v>7404360.1299999999</v>
      </c>
      <c r="F34" s="61">
        <v>8489067.3300000001</v>
      </c>
      <c r="G34" s="136">
        <v>96.72276971982636</v>
      </c>
      <c r="H34" s="61">
        <v>186818</v>
      </c>
      <c r="I34" s="61">
        <v>14711183.32</v>
      </c>
      <c r="J34" s="61">
        <v>16967018.920000002</v>
      </c>
      <c r="K34" s="168">
        <v>90.821114239527247</v>
      </c>
      <c r="L34" s="169">
        <v>7306823.1900000004</v>
      </c>
      <c r="M34" s="136">
        <v>98.682709399765528</v>
      </c>
    </row>
    <row r="35" spans="1:13" x14ac:dyDescent="0.2">
      <c r="A35" s="540"/>
      <c r="B35" s="1">
        <v>30</v>
      </c>
      <c r="C35" s="167" t="s">
        <v>406</v>
      </c>
      <c r="D35" s="61">
        <v>1117100</v>
      </c>
      <c r="E35" s="61">
        <v>65263922.630000003</v>
      </c>
      <c r="F35" s="61">
        <v>79521187.329999998</v>
      </c>
      <c r="G35" s="136">
        <v>71.185379402023088</v>
      </c>
      <c r="H35" s="61">
        <v>1242037</v>
      </c>
      <c r="I35" s="61">
        <v>72253440.109999999</v>
      </c>
      <c r="J35" s="61">
        <v>88511025.010000005</v>
      </c>
      <c r="K35" s="168">
        <v>71.262792501350603</v>
      </c>
      <c r="L35" s="169">
        <v>6989517.4799999967</v>
      </c>
      <c r="M35" s="136">
        <v>10.709619033513487</v>
      </c>
    </row>
    <row r="36" spans="1:13" x14ac:dyDescent="0.2">
      <c r="A36" s="540"/>
      <c r="B36" s="1">
        <v>31</v>
      </c>
      <c r="C36" s="167" t="s">
        <v>407</v>
      </c>
      <c r="D36" s="61">
        <v>1582958</v>
      </c>
      <c r="E36" s="61">
        <v>80750619.579999998</v>
      </c>
      <c r="F36" s="61">
        <v>107049947.68000001</v>
      </c>
      <c r="G36" s="136">
        <v>67.626524317132862</v>
      </c>
      <c r="H36" s="61">
        <v>1710547</v>
      </c>
      <c r="I36" s="61">
        <v>87495064.689999998</v>
      </c>
      <c r="J36" s="61">
        <v>116429457.19</v>
      </c>
      <c r="K36" s="168">
        <v>68.065628825165277</v>
      </c>
      <c r="L36" s="169">
        <v>6744445.1099999994</v>
      </c>
      <c r="M36" s="136">
        <v>8.3521899213643156</v>
      </c>
    </row>
    <row r="37" spans="1:13" x14ac:dyDescent="0.2">
      <c r="A37" s="540"/>
      <c r="B37" s="1">
        <v>32</v>
      </c>
      <c r="C37" s="167" t="s">
        <v>408</v>
      </c>
      <c r="D37" s="61">
        <v>765130</v>
      </c>
      <c r="E37" s="61">
        <v>18646424.800000001</v>
      </c>
      <c r="F37" s="61">
        <v>26977702.5</v>
      </c>
      <c r="G37" s="136">
        <v>35.258978866336442</v>
      </c>
      <c r="H37" s="61">
        <v>1044909</v>
      </c>
      <c r="I37" s="61">
        <v>25320207.34</v>
      </c>
      <c r="J37" s="61">
        <v>36940004.039999999</v>
      </c>
      <c r="K37" s="168">
        <v>35.352364693958997</v>
      </c>
      <c r="L37" s="169">
        <v>6673782.5399999991</v>
      </c>
      <c r="M37" s="136">
        <v>35.791217949727276</v>
      </c>
    </row>
    <row r="38" spans="1:13" x14ac:dyDescent="0.2">
      <c r="A38" s="540"/>
      <c r="B38" s="1">
        <v>33</v>
      </c>
      <c r="C38" s="167" t="s">
        <v>232</v>
      </c>
      <c r="D38" s="61">
        <v>1149205</v>
      </c>
      <c r="E38" s="61">
        <v>52913146.840000004</v>
      </c>
      <c r="F38" s="61">
        <v>59872228.140000001</v>
      </c>
      <c r="G38" s="136">
        <v>52.098823221270358</v>
      </c>
      <c r="H38" s="61">
        <v>1288119</v>
      </c>
      <c r="I38" s="61">
        <v>59577004</v>
      </c>
      <c r="J38" s="61">
        <v>67488346</v>
      </c>
      <c r="K38" s="168">
        <v>52.392943509101258</v>
      </c>
      <c r="L38" s="169">
        <v>6663857.1599999964</v>
      </c>
      <c r="M38" s="136">
        <v>12.593953597487447</v>
      </c>
    </row>
    <row r="39" spans="1:13" x14ac:dyDescent="0.2">
      <c r="A39" s="540"/>
      <c r="B39" s="1">
        <v>34</v>
      </c>
      <c r="C39" s="167" t="s">
        <v>409</v>
      </c>
      <c r="D39" s="61">
        <v>205520</v>
      </c>
      <c r="E39" s="61">
        <v>48397624.130000003</v>
      </c>
      <c r="F39" s="61">
        <v>51833299.030000001</v>
      </c>
      <c r="G39" s="136">
        <v>252.20562003697938</v>
      </c>
      <c r="H39" s="61">
        <v>233285</v>
      </c>
      <c r="I39" s="61">
        <v>54953855.259999998</v>
      </c>
      <c r="J39" s="61">
        <v>58922272.460000001</v>
      </c>
      <c r="K39" s="168">
        <v>252.57634421415864</v>
      </c>
      <c r="L39" s="169">
        <v>6556231.1299999952</v>
      </c>
      <c r="M39" s="136">
        <v>13.546597065156377</v>
      </c>
    </row>
    <row r="40" spans="1:13" x14ac:dyDescent="0.2">
      <c r="A40" s="540"/>
      <c r="B40" s="174">
        <v>35</v>
      </c>
      <c r="C40" s="175" t="s">
        <v>410</v>
      </c>
      <c r="D40" s="48">
        <v>876</v>
      </c>
      <c r="E40" s="48">
        <v>148549.71</v>
      </c>
      <c r="F40" s="48">
        <v>167092.21</v>
      </c>
      <c r="G40" s="176">
        <v>190.74453196347031</v>
      </c>
      <c r="H40" s="48">
        <v>66958</v>
      </c>
      <c r="I40" s="48">
        <v>6682645.3899999997</v>
      </c>
      <c r="J40" s="48">
        <v>7399921.8899999997</v>
      </c>
      <c r="K40" s="177">
        <v>110.51587398070431</v>
      </c>
      <c r="L40" s="178">
        <v>6534095.6799999997</v>
      </c>
      <c r="M40" s="176">
        <v>4398.5920134074986</v>
      </c>
    </row>
    <row r="41" spans="1:13" x14ac:dyDescent="0.2">
      <c r="A41" s="540"/>
      <c r="B41" s="103" t="s">
        <v>99</v>
      </c>
      <c r="C41" s="4"/>
      <c r="D41" s="39"/>
      <c r="E41" s="39"/>
      <c r="F41" s="39"/>
      <c r="G41" s="4"/>
      <c r="H41" s="39"/>
      <c r="I41" s="39"/>
      <c r="J41" s="39"/>
      <c r="K41" s="4"/>
      <c r="L41" s="39"/>
      <c r="M41" s="179"/>
    </row>
    <row r="42" spans="1:13" x14ac:dyDescent="0.2">
      <c r="A42" s="540"/>
      <c r="B42" s="103" t="s">
        <v>100</v>
      </c>
      <c r="D42"/>
      <c r="E42"/>
      <c r="F42"/>
      <c r="H42"/>
      <c r="I42"/>
      <c r="J42"/>
    </row>
    <row r="43" spans="1:13" x14ac:dyDescent="0.2">
      <c r="D43"/>
      <c r="E43"/>
      <c r="F43"/>
      <c r="H43"/>
      <c r="I43"/>
      <c r="J43"/>
    </row>
    <row r="44" spans="1:13" x14ac:dyDescent="0.2">
      <c r="D44"/>
      <c r="E44"/>
      <c r="F44"/>
      <c r="H44"/>
      <c r="I44"/>
      <c r="J44"/>
    </row>
    <row r="45" spans="1:13" x14ac:dyDescent="0.2">
      <c r="D45"/>
      <c r="E45"/>
      <c r="F45"/>
      <c r="H45"/>
      <c r="I45"/>
      <c r="J45"/>
    </row>
    <row r="46" spans="1:13" x14ac:dyDescent="0.2">
      <c r="D46"/>
      <c r="E46"/>
      <c r="F46"/>
      <c r="H46"/>
      <c r="I46"/>
      <c r="J46"/>
    </row>
    <row r="47" spans="1:13" x14ac:dyDescent="0.2">
      <c r="D47"/>
      <c r="E47"/>
      <c r="F47"/>
      <c r="H47"/>
      <c r="I47"/>
      <c r="J47"/>
    </row>
    <row r="48" spans="1:13" x14ac:dyDescent="0.2">
      <c r="D48"/>
      <c r="E48"/>
      <c r="F48"/>
      <c r="H48"/>
      <c r="I48"/>
      <c r="J48"/>
    </row>
    <row r="49" spans="4:10" x14ac:dyDescent="0.2">
      <c r="D49"/>
      <c r="E49"/>
      <c r="F49"/>
      <c r="H49"/>
      <c r="I49"/>
      <c r="J49"/>
    </row>
    <row r="50" spans="4:10" x14ac:dyDescent="0.2">
      <c r="D50"/>
      <c r="E50"/>
      <c r="F50"/>
      <c r="H50"/>
      <c r="I50"/>
      <c r="J50"/>
    </row>
    <row r="51" spans="4:10" x14ac:dyDescent="0.2">
      <c r="D51"/>
      <c r="E51"/>
      <c r="F51"/>
      <c r="H51"/>
      <c r="I51"/>
      <c r="J51"/>
    </row>
    <row r="52" spans="4:10" x14ac:dyDescent="0.2">
      <c r="D52"/>
      <c r="E52"/>
      <c r="F52"/>
      <c r="H52"/>
      <c r="I52"/>
      <c r="J52"/>
    </row>
    <row r="53" spans="4:10" x14ac:dyDescent="0.2">
      <c r="D53"/>
      <c r="E53"/>
      <c r="F53"/>
      <c r="H53"/>
      <c r="I53"/>
      <c r="J53"/>
    </row>
    <row r="54" spans="4:10" x14ac:dyDescent="0.2">
      <c r="D54"/>
      <c r="E54"/>
      <c r="F54"/>
      <c r="H54"/>
      <c r="I54"/>
      <c r="J54"/>
    </row>
    <row r="55" spans="4:10" x14ac:dyDescent="0.2">
      <c r="D55"/>
      <c r="E55"/>
      <c r="F55"/>
      <c r="H55"/>
      <c r="I55"/>
      <c r="J55"/>
    </row>
    <row r="56" spans="4:10" x14ac:dyDescent="0.2">
      <c r="D56"/>
      <c r="E56"/>
      <c r="F56"/>
      <c r="H56"/>
      <c r="I56"/>
      <c r="J56"/>
    </row>
    <row r="57" spans="4:10" x14ac:dyDescent="0.2">
      <c r="D57"/>
      <c r="E57"/>
      <c r="F57"/>
      <c r="H57"/>
      <c r="I57"/>
      <c r="J57"/>
    </row>
    <row r="58" spans="4:10" x14ac:dyDescent="0.2">
      <c r="D58"/>
      <c r="E58"/>
      <c r="F58"/>
      <c r="H58"/>
      <c r="I58"/>
      <c r="J58"/>
    </row>
    <row r="59" spans="4:10" x14ac:dyDescent="0.2">
      <c r="D59"/>
      <c r="E59"/>
      <c r="F59"/>
      <c r="H59"/>
      <c r="I59"/>
      <c r="J59"/>
    </row>
    <row r="60" spans="4:10" x14ac:dyDescent="0.2">
      <c r="D60"/>
      <c r="E60"/>
      <c r="F60"/>
      <c r="H60"/>
      <c r="I60"/>
      <c r="J60"/>
    </row>
    <row r="61" spans="4:10" x14ac:dyDescent="0.2">
      <c r="D61"/>
      <c r="E61"/>
      <c r="F61"/>
      <c r="H61"/>
      <c r="I61"/>
      <c r="J61"/>
    </row>
    <row r="62" spans="4:10" x14ac:dyDescent="0.2">
      <c r="D62"/>
      <c r="E62"/>
      <c r="F62"/>
      <c r="H62"/>
      <c r="I62"/>
      <c r="J62"/>
    </row>
    <row r="63" spans="4:10" x14ac:dyDescent="0.2">
      <c r="D63"/>
      <c r="E63"/>
      <c r="F63"/>
      <c r="H63"/>
      <c r="I63"/>
      <c r="J63"/>
    </row>
    <row r="64" spans="4:10" x14ac:dyDescent="0.2">
      <c r="D64"/>
      <c r="E64"/>
      <c r="F64"/>
      <c r="H64"/>
      <c r="I64"/>
      <c r="J64"/>
    </row>
    <row r="65" spans="4:10" x14ac:dyDescent="0.2">
      <c r="D65"/>
      <c r="E65"/>
      <c r="F65"/>
      <c r="H65"/>
      <c r="I65"/>
      <c r="J65"/>
    </row>
    <row r="66" spans="4:10" x14ac:dyDescent="0.2">
      <c r="D66"/>
      <c r="E66"/>
      <c r="F66"/>
      <c r="H66"/>
      <c r="I66"/>
      <c r="J66"/>
    </row>
    <row r="67" spans="4:10" x14ac:dyDescent="0.2">
      <c r="D67"/>
      <c r="E67"/>
      <c r="F67"/>
      <c r="H67"/>
      <c r="I67"/>
      <c r="J67"/>
    </row>
    <row r="68" spans="4:10" x14ac:dyDescent="0.2">
      <c r="D68"/>
      <c r="E68"/>
      <c r="F68"/>
      <c r="H68"/>
      <c r="I68"/>
      <c r="J68"/>
    </row>
    <row r="69" spans="4:10" x14ac:dyDescent="0.2">
      <c r="D69"/>
      <c r="E69"/>
      <c r="F69"/>
      <c r="H69"/>
      <c r="I69"/>
      <c r="J69"/>
    </row>
    <row r="70" spans="4:10" x14ac:dyDescent="0.2">
      <c r="D70"/>
      <c r="E70"/>
      <c r="F70"/>
      <c r="H70"/>
      <c r="I70"/>
      <c r="J70"/>
    </row>
    <row r="71" spans="4:10" x14ac:dyDescent="0.2">
      <c r="D71"/>
      <c r="E71"/>
      <c r="F71"/>
      <c r="H71"/>
      <c r="I71"/>
      <c r="J71"/>
    </row>
    <row r="72" spans="4:10" x14ac:dyDescent="0.2">
      <c r="D72"/>
      <c r="E72"/>
      <c r="F72"/>
      <c r="H72"/>
      <c r="I72"/>
      <c r="J72"/>
    </row>
    <row r="73" spans="4:10" x14ac:dyDescent="0.2">
      <c r="D73"/>
      <c r="E73"/>
      <c r="F73"/>
      <c r="H73"/>
      <c r="I73"/>
      <c r="J73"/>
    </row>
    <row r="74" spans="4:10" x14ac:dyDescent="0.2">
      <c r="D74"/>
      <c r="E74"/>
      <c r="F74"/>
      <c r="H74"/>
      <c r="I74"/>
      <c r="J74"/>
    </row>
    <row r="75" spans="4:10" x14ac:dyDescent="0.2">
      <c r="D75"/>
      <c r="E75"/>
      <c r="F75"/>
      <c r="H75"/>
      <c r="I75"/>
      <c r="J75"/>
    </row>
    <row r="76" spans="4:10" x14ac:dyDescent="0.2">
      <c r="D76"/>
      <c r="E76"/>
      <c r="F76"/>
      <c r="H76"/>
      <c r="I76"/>
      <c r="J76"/>
    </row>
    <row r="77" spans="4:10" x14ac:dyDescent="0.2">
      <c r="D77"/>
      <c r="E77"/>
      <c r="F77"/>
      <c r="H77"/>
      <c r="I77"/>
      <c r="J77"/>
    </row>
    <row r="78" spans="4:10" x14ac:dyDescent="0.2">
      <c r="D78"/>
      <c r="E78"/>
      <c r="F78"/>
      <c r="H78"/>
      <c r="I78"/>
      <c r="J78"/>
    </row>
    <row r="79" spans="4:10" x14ac:dyDescent="0.2">
      <c r="D79"/>
      <c r="E79"/>
      <c r="F79"/>
      <c r="H79"/>
      <c r="I79"/>
    </row>
    <row r="80" spans="4:10" x14ac:dyDescent="0.2">
      <c r="D80"/>
      <c r="E80"/>
      <c r="F80"/>
      <c r="H80"/>
      <c r="I80"/>
    </row>
    <row r="81" spans="4:9" x14ac:dyDescent="0.2">
      <c r="D81"/>
      <c r="E81"/>
      <c r="F81"/>
      <c r="H81"/>
      <c r="I81"/>
    </row>
    <row r="82" spans="4:9" x14ac:dyDescent="0.2">
      <c r="D82"/>
      <c r="E82"/>
      <c r="F82"/>
      <c r="H82"/>
      <c r="I82"/>
    </row>
    <row r="83" spans="4:9" x14ac:dyDescent="0.2">
      <c r="D83"/>
      <c r="E83"/>
      <c r="F83"/>
      <c r="H83"/>
      <c r="I83"/>
    </row>
    <row r="84" spans="4:9" x14ac:dyDescent="0.2">
      <c r="D84"/>
      <c r="E84"/>
      <c r="F84"/>
      <c r="H84"/>
      <c r="I84"/>
    </row>
    <row r="85" spans="4:9" x14ac:dyDescent="0.2">
      <c r="D85"/>
      <c r="E85"/>
      <c r="F85"/>
      <c r="H85"/>
      <c r="I85"/>
    </row>
    <row r="86" spans="4:9" x14ac:dyDescent="0.2">
      <c r="D86"/>
      <c r="E86"/>
      <c r="F86"/>
      <c r="H86"/>
      <c r="I86"/>
    </row>
    <row r="87" spans="4:9" x14ac:dyDescent="0.2">
      <c r="D87"/>
      <c r="E87"/>
      <c r="F87"/>
      <c r="H87"/>
      <c r="I87"/>
    </row>
    <row r="88" spans="4:9" x14ac:dyDescent="0.2">
      <c r="D88"/>
      <c r="E88"/>
      <c r="F88"/>
      <c r="H88"/>
      <c r="I88"/>
    </row>
    <row r="89" spans="4:9" x14ac:dyDescent="0.2">
      <c r="D89"/>
      <c r="E89"/>
      <c r="F89"/>
      <c r="H89"/>
      <c r="I89"/>
    </row>
    <row r="90" spans="4:9" x14ac:dyDescent="0.2">
      <c r="D90"/>
      <c r="E90"/>
      <c r="F90"/>
      <c r="H90"/>
      <c r="I90"/>
    </row>
    <row r="91" spans="4:9" x14ac:dyDescent="0.2">
      <c r="D91"/>
      <c r="E91"/>
      <c r="F91"/>
      <c r="H91"/>
      <c r="I91"/>
    </row>
    <row r="92" spans="4:9" x14ac:dyDescent="0.2">
      <c r="D92"/>
      <c r="E92"/>
      <c r="F92"/>
      <c r="H92"/>
      <c r="I92"/>
    </row>
    <row r="93" spans="4:9" x14ac:dyDescent="0.2">
      <c r="D93"/>
      <c r="E93"/>
      <c r="F93"/>
      <c r="H93"/>
      <c r="I93"/>
    </row>
    <row r="94" spans="4:9" x14ac:dyDescent="0.2">
      <c r="D94"/>
      <c r="E94"/>
      <c r="F94"/>
      <c r="H94"/>
      <c r="I94"/>
    </row>
    <row r="95" spans="4:9" x14ac:dyDescent="0.2">
      <c r="D95"/>
      <c r="E95"/>
      <c r="F95"/>
      <c r="H95"/>
      <c r="I95"/>
    </row>
    <row r="96" spans="4:9" x14ac:dyDescent="0.2">
      <c r="D96"/>
      <c r="E96"/>
      <c r="F96"/>
      <c r="H96"/>
      <c r="I96"/>
    </row>
    <row r="97" spans="4:9" x14ac:dyDescent="0.2">
      <c r="D97"/>
      <c r="E97"/>
      <c r="F97"/>
      <c r="H97"/>
      <c r="I97"/>
    </row>
    <row r="98" spans="4:9" x14ac:dyDescent="0.2">
      <c r="D98"/>
      <c r="E98"/>
      <c r="F98"/>
      <c r="H98"/>
      <c r="I98"/>
    </row>
    <row r="99" spans="4:9" x14ac:dyDescent="0.2">
      <c r="D99"/>
      <c r="E99"/>
      <c r="F99"/>
      <c r="H99"/>
      <c r="I99"/>
    </row>
    <row r="100" spans="4:9" x14ac:dyDescent="0.2">
      <c r="D100"/>
      <c r="E100"/>
      <c r="F100"/>
      <c r="H100"/>
      <c r="I100"/>
    </row>
    <row r="101" spans="4:9" x14ac:dyDescent="0.2">
      <c r="D101"/>
      <c r="E101"/>
      <c r="F101"/>
      <c r="H101"/>
      <c r="I101"/>
    </row>
    <row r="102" spans="4:9" x14ac:dyDescent="0.2">
      <c r="D102"/>
      <c r="E102"/>
      <c r="F102"/>
      <c r="H102"/>
      <c r="I102"/>
    </row>
    <row r="103" spans="4:9" x14ac:dyDescent="0.2">
      <c r="D103"/>
      <c r="E103"/>
      <c r="F103"/>
      <c r="H103"/>
      <c r="I103"/>
    </row>
    <row r="104" spans="4:9" x14ac:dyDescent="0.2">
      <c r="D104"/>
      <c r="E104"/>
      <c r="F104"/>
      <c r="H104"/>
      <c r="I104"/>
    </row>
    <row r="105" spans="4:9" x14ac:dyDescent="0.2">
      <c r="D105"/>
      <c r="E105"/>
      <c r="F105"/>
      <c r="H105"/>
      <c r="I105"/>
    </row>
    <row r="106" spans="4:9" x14ac:dyDescent="0.2">
      <c r="D106"/>
      <c r="E106"/>
      <c r="F106"/>
      <c r="H106"/>
      <c r="I106"/>
    </row>
    <row r="107" spans="4:9" x14ac:dyDescent="0.2">
      <c r="D107"/>
      <c r="E107"/>
      <c r="F107"/>
      <c r="H107"/>
      <c r="I107"/>
    </row>
    <row r="108" spans="4:9" x14ac:dyDescent="0.2">
      <c r="D108"/>
      <c r="E108"/>
      <c r="F108"/>
      <c r="H108"/>
      <c r="I108"/>
    </row>
    <row r="109" spans="4:9" x14ac:dyDescent="0.2">
      <c r="D109"/>
      <c r="E109"/>
      <c r="F109"/>
      <c r="H109"/>
      <c r="I109"/>
    </row>
    <row r="110" spans="4:9" x14ac:dyDescent="0.2">
      <c r="D110"/>
      <c r="E110"/>
      <c r="F110"/>
      <c r="H110"/>
      <c r="I110"/>
    </row>
    <row r="111" spans="4:9" x14ac:dyDescent="0.2">
      <c r="D111"/>
      <c r="E111"/>
      <c r="F111"/>
      <c r="H111"/>
      <c r="I111"/>
    </row>
    <row r="112" spans="4:9" x14ac:dyDescent="0.2">
      <c r="D112"/>
      <c r="E112"/>
      <c r="F112"/>
      <c r="H112"/>
      <c r="I112"/>
    </row>
    <row r="113" spans="4:9" x14ac:dyDescent="0.2">
      <c r="D113"/>
      <c r="E113"/>
      <c r="F113"/>
      <c r="H113"/>
      <c r="I113"/>
    </row>
    <row r="114" spans="4:9" x14ac:dyDescent="0.2">
      <c r="D114"/>
      <c r="E114"/>
      <c r="F114"/>
      <c r="H114"/>
      <c r="I114"/>
    </row>
    <row r="115" spans="4:9" x14ac:dyDescent="0.2">
      <c r="D115"/>
      <c r="E115"/>
      <c r="F115"/>
      <c r="H115"/>
      <c r="I115"/>
    </row>
    <row r="116" spans="4:9" x14ac:dyDescent="0.2">
      <c r="D116"/>
      <c r="E116"/>
      <c r="F116"/>
      <c r="H116"/>
      <c r="I116"/>
    </row>
    <row r="117" spans="4:9" x14ac:dyDescent="0.2">
      <c r="D117"/>
      <c r="E117"/>
      <c r="F117"/>
      <c r="H117"/>
      <c r="I117"/>
    </row>
    <row r="118" spans="4:9" x14ac:dyDescent="0.2">
      <c r="D118"/>
      <c r="E118"/>
      <c r="F118"/>
      <c r="H118"/>
      <c r="I118"/>
    </row>
    <row r="119" spans="4:9" x14ac:dyDescent="0.2">
      <c r="D119"/>
      <c r="E119"/>
      <c r="F119"/>
      <c r="H119"/>
      <c r="I119"/>
    </row>
    <row r="120" spans="4:9" x14ac:dyDescent="0.2">
      <c r="D120"/>
      <c r="E120"/>
      <c r="F120"/>
      <c r="H120"/>
      <c r="I120"/>
    </row>
    <row r="121" spans="4:9" x14ac:dyDescent="0.2">
      <c r="D121"/>
      <c r="E121"/>
      <c r="F121"/>
      <c r="H121"/>
      <c r="I121"/>
    </row>
    <row r="122" spans="4:9" x14ac:dyDescent="0.2">
      <c r="D122"/>
      <c r="E122"/>
      <c r="F122"/>
      <c r="H122"/>
      <c r="I122"/>
    </row>
    <row r="123" spans="4:9" x14ac:dyDescent="0.2">
      <c r="D123"/>
      <c r="E123"/>
      <c r="F123"/>
      <c r="H123"/>
      <c r="I123"/>
    </row>
    <row r="124" spans="4:9" x14ac:dyDescent="0.2">
      <c r="D124"/>
      <c r="E124"/>
      <c r="F124"/>
      <c r="H124"/>
      <c r="I124"/>
    </row>
    <row r="125" spans="4:9" x14ac:dyDescent="0.2">
      <c r="D125"/>
      <c r="E125"/>
      <c r="F125"/>
      <c r="H125"/>
      <c r="I125"/>
    </row>
    <row r="126" spans="4:9" x14ac:dyDescent="0.2">
      <c r="D126"/>
      <c r="E126"/>
      <c r="F126"/>
      <c r="H126"/>
      <c r="I126"/>
    </row>
    <row r="127" spans="4:9" x14ac:dyDescent="0.2">
      <c r="D127"/>
      <c r="E127"/>
      <c r="F127"/>
      <c r="H127"/>
      <c r="I127"/>
    </row>
    <row r="128" spans="4:9" x14ac:dyDescent="0.2">
      <c r="D128"/>
      <c r="E128"/>
      <c r="F128"/>
      <c r="H128"/>
      <c r="I128"/>
    </row>
    <row r="129" spans="4:9" x14ac:dyDescent="0.2">
      <c r="D129"/>
      <c r="E129"/>
      <c r="F129"/>
      <c r="H129"/>
      <c r="I129"/>
    </row>
    <row r="130" spans="4:9" x14ac:dyDescent="0.2">
      <c r="D130"/>
      <c r="E130"/>
      <c r="F130"/>
      <c r="H130"/>
      <c r="I130"/>
    </row>
    <row r="131" spans="4:9" x14ac:dyDescent="0.2">
      <c r="D131"/>
      <c r="E131"/>
      <c r="F131"/>
      <c r="H131"/>
      <c r="I131"/>
    </row>
    <row r="132" spans="4:9" x14ac:dyDescent="0.2">
      <c r="D132"/>
      <c r="E132"/>
      <c r="F132"/>
      <c r="H132"/>
      <c r="I132"/>
    </row>
    <row r="133" spans="4:9" x14ac:dyDescent="0.2">
      <c r="D133"/>
      <c r="E133"/>
      <c r="F133"/>
      <c r="H133"/>
      <c r="I133"/>
    </row>
    <row r="134" spans="4:9" x14ac:dyDescent="0.2">
      <c r="D134"/>
      <c r="E134"/>
      <c r="F134"/>
      <c r="H134"/>
      <c r="I134"/>
    </row>
    <row r="135" spans="4:9" x14ac:dyDescent="0.2">
      <c r="D135"/>
      <c r="E135"/>
      <c r="F135"/>
      <c r="H135"/>
      <c r="I135"/>
    </row>
    <row r="136" spans="4:9" x14ac:dyDescent="0.2">
      <c r="D136"/>
      <c r="E136"/>
      <c r="F136"/>
      <c r="H136"/>
      <c r="I136"/>
    </row>
    <row r="137" spans="4:9" x14ac:dyDescent="0.2">
      <c r="D137"/>
      <c r="E137"/>
      <c r="F137"/>
      <c r="H137"/>
      <c r="I137"/>
    </row>
    <row r="138" spans="4:9" x14ac:dyDescent="0.2">
      <c r="D138"/>
      <c r="E138"/>
      <c r="F138"/>
      <c r="H138"/>
      <c r="I138"/>
    </row>
    <row r="139" spans="4:9" x14ac:dyDescent="0.2">
      <c r="D139"/>
      <c r="E139"/>
      <c r="F139"/>
      <c r="H139"/>
      <c r="I139"/>
    </row>
    <row r="140" spans="4:9" x14ac:dyDescent="0.2">
      <c r="D140"/>
      <c r="E140"/>
      <c r="F140"/>
      <c r="H140"/>
      <c r="I140"/>
    </row>
    <row r="141" spans="4:9" x14ac:dyDescent="0.2">
      <c r="D141"/>
      <c r="E141"/>
      <c r="F141"/>
      <c r="H141"/>
      <c r="I141"/>
    </row>
    <row r="142" spans="4:9" x14ac:dyDescent="0.2">
      <c r="D142"/>
      <c r="E142"/>
      <c r="F142"/>
      <c r="H142"/>
      <c r="I142"/>
    </row>
    <row r="143" spans="4:9" x14ac:dyDescent="0.2">
      <c r="D143"/>
      <c r="E143"/>
      <c r="F143"/>
      <c r="H143"/>
      <c r="I143"/>
    </row>
    <row r="144" spans="4:9" x14ac:dyDescent="0.2">
      <c r="D144"/>
      <c r="E144"/>
      <c r="F144"/>
      <c r="H144"/>
      <c r="I144"/>
    </row>
    <row r="145" spans="4:9" x14ac:dyDescent="0.2">
      <c r="D145"/>
      <c r="E145"/>
      <c r="F145"/>
      <c r="H145"/>
      <c r="I145"/>
    </row>
    <row r="146" spans="4:9" x14ac:dyDescent="0.2">
      <c r="D146"/>
      <c r="E146"/>
      <c r="F146"/>
      <c r="H146"/>
      <c r="I146"/>
    </row>
    <row r="147" spans="4:9" x14ac:dyDescent="0.2">
      <c r="D147"/>
      <c r="E147"/>
      <c r="F147"/>
      <c r="H147"/>
      <c r="I147"/>
    </row>
    <row r="148" spans="4:9" x14ac:dyDescent="0.2">
      <c r="D148"/>
      <c r="E148"/>
      <c r="F148"/>
      <c r="H148"/>
      <c r="I148"/>
    </row>
    <row r="149" spans="4:9" x14ac:dyDescent="0.2">
      <c r="D149"/>
      <c r="E149"/>
      <c r="F149"/>
      <c r="H149"/>
      <c r="I149"/>
    </row>
    <row r="150" spans="4:9" x14ac:dyDescent="0.2">
      <c r="D150"/>
      <c r="E150"/>
      <c r="F150"/>
      <c r="H150"/>
      <c r="I150"/>
    </row>
    <row r="151" spans="4:9" x14ac:dyDescent="0.2">
      <c r="D151"/>
      <c r="E151"/>
      <c r="F151"/>
      <c r="H151"/>
      <c r="I151"/>
    </row>
    <row r="152" spans="4:9" x14ac:dyDescent="0.2">
      <c r="D152"/>
      <c r="E152"/>
      <c r="F152"/>
      <c r="H152"/>
      <c r="I152"/>
    </row>
    <row r="153" spans="4:9" x14ac:dyDescent="0.2">
      <c r="D153"/>
      <c r="E153"/>
      <c r="F153"/>
      <c r="H153"/>
      <c r="I153"/>
    </row>
    <row r="154" spans="4:9" x14ac:dyDescent="0.2">
      <c r="D154"/>
      <c r="E154"/>
      <c r="F154"/>
      <c r="H154"/>
      <c r="I154"/>
    </row>
    <row r="155" spans="4:9" x14ac:dyDescent="0.2">
      <c r="D155"/>
      <c r="E155"/>
      <c r="F155"/>
      <c r="H155"/>
      <c r="I155"/>
    </row>
    <row r="156" spans="4:9" x14ac:dyDescent="0.2">
      <c r="D156"/>
      <c r="E156"/>
      <c r="F156"/>
      <c r="H156"/>
      <c r="I156"/>
    </row>
    <row r="157" spans="4:9" x14ac:dyDescent="0.2">
      <c r="D157"/>
      <c r="E157"/>
      <c r="F157"/>
      <c r="H157"/>
      <c r="I157"/>
    </row>
    <row r="158" spans="4:9" x14ac:dyDescent="0.2">
      <c r="D158"/>
      <c r="E158"/>
      <c r="F158"/>
      <c r="H158"/>
      <c r="I158"/>
    </row>
    <row r="159" spans="4:9" x14ac:dyDescent="0.2">
      <c r="D159"/>
      <c r="E159"/>
      <c r="F159"/>
      <c r="H159"/>
      <c r="I159"/>
    </row>
    <row r="160" spans="4:9" x14ac:dyDescent="0.2">
      <c r="D160"/>
      <c r="E160"/>
      <c r="F160"/>
      <c r="H160"/>
      <c r="I160"/>
    </row>
    <row r="161" spans="4:9" x14ac:dyDescent="0.2">
      <c r="D161"/>
      <c r="E161"/>
      <c r="F161"/>
      <c r="H161"/>
      <c r="I161"/>
    </row>
    <row r="162" spans="4:9" x14ac:dyDescent="0.2">
      <c r="D162"/>
      <c r="E162"/>
      <c r="F162"/>
      <c r="H162"/>
      <c r="I162"/>
    </row>
    <row r="163" spans="4:9" x14ac:dyDescent="0.2">
      <c r="D163"/>
      <c r="E163"/>
      <c r="F163"/>
      <c r="H163"/>
      <c r="I163"/>
    </row>
    <row r="164" spans="4:9" x14ac:dyDescent="0.2">
      <c r="D164"/>
      <c r="E164"/>
      <c r="F164"/>
      <c r="H164"/>
      <c r="I164"/>
    </row>
    <row r="165" spans="4:9" x14ac:dyDescent="0.2">
      <c r="D165"/>
      <c r="E165"/>
      <c r="F165"/>
      <c r="H165"/>
      <c r="I165"/>
    </row>
    <row r="166" spans="4:9" x14ac:dyDescent="0.2">
      <c r="D166"/>
      <c r="E166"/>
      <c r="F166"/>
      <c r="H166"/>
      <c r="I166"/>
    </row>
    <row r="167" spans="4:9" x14ac:dyDescent="0.2">
      <c r="D167"/>
      <c r="E167"/>
      <c r="F167"/>
      <c r="H167"/>
      <c r="I167"/>
    </row>
    <row r="168" spans="4:9" x14ac:dyDescent="0.2">
      <c r="D168"/>
      <c r="E168"/>
      <c r="F168"/>
      <c r="H168"/>
      <c r="I168"/>
    </row>
    <row r="169" spans="4:9" x14ac:dyDescent="0.2">
      <c r="D169"/>
      <c r="E169"/>
      <c r="F169"/>
      <c r="H169"/>
      <c r="I169"/>
    </row>
    <row r="170" spans="4:9" x14ac:dyDescent="0.2">
      <c r="D170"/>
      <c r="E170"/>
      <c r="F170"/>
      <c r="H170"/>
      <c r="I170"/>
    </row>
    <row r="171" spans="4:9" x14ac:dyDescent="0.2">
      <c r="D171"/>
      <c r="E171"/>
      <c r="F171"/>
      <c r="H171"/>
      <c r="I171"/>
    </row>
    <row r="172" spans="4:9" x14ac:dyDescent="0.2">
      <c r="D172"/>
      <c r="E172"/>
      <c r="F172"/>
      <c r="H172"/>
      <c r="I172"/>
    </row>
    <row r="173" spans="4:9" x14ac:dyDescent="0.2">
      <c r="D173"/>
      <c r="E173"/>
      <c r="F173"/>
      <c r="H173"/>
      <c r="I173"/>
    </row>
    <row r="174" spans="4:9" x14ac:dyDescent="0.2">
      <c r="D174"/>
      <c r="E174"/>
      <c r="F174"/>
      <c r="H174"/>
      <c r="I174"/>
    </row>
    <row r="175" spans="4:9" x14ac:dyDescent="0.2">
      <c r="D175"/>
      <c r="E175"/>
      <c r="F175"/>
      <c r="H175"/>
      <c r="I175"/>
    </row>
    <row r="176" spans="4:9" x14ac:dyDescent="0.2">
      <c r="D176"/>
      <c r="E176"/>
      <c r="F176"/>
      <c r="H176"/>
      <c r="I176"/>
    </row>
    <row r="177" spans="4:9" x14ac:dyDescent="0.2">
      <c r="D177"/>
      <c r="E177"/>
      <c r="F177"/>
      <c r="H177"/>
      <c r="I177"/>
    </row>
    <row r="178" spans="4:9" x14ac:dyDescent="0.2">
      <c r="D178"/>
      <c r="E178"/>
      <c r="F178"/>
      <c r="H178"/>
      <c r="I178"/>
    </row>
    <row r="179" spans="4:9" x14ac:dyDescent="0.2">
      <c r="D179"/>
      <c r="E179"/>
      <c r="F179"/>
      <c r="H179"/>
      <c r="I179"/>
    </row>
    <row r="180" spans="4:9" x14ac:dyDescent="0.2">
      <c r="D180"/>
      <c r="E180"/>
      <c r="F180"/>
      <c r="H180"/>
      <c r="I180"/>
    </row>
    <row r="181" spans="4:9" x14ac:dyDescent="0.2">
      <c r="D181"/>
      <c r="E181"/>
      <c r="F181"/>
      <c r="H181"/>
      <c r="I181"/>
    </row>
    <row r="182" spans="4:9" x14ac:dyDescent="0.2">
      <c r="D182"/>
      <c r="E182"/>
      <c r="F182"/>
      <c r="H182"/>
      <c r="I182"/>
    </row>
    <row r="183" spans="4:9" x14ac:dyDescent="0.2">
      <c r="D183"/>
      <c r="E183"/>
      <c r="F183"/>
      <c r="H183"/>
      <c r="I183"/>
    </row>
    <row r="184" spans="4:9" x14ac:dyDescent="0.2">
      <c r="D184"/>
      <c r="E184"/>
      <c r="F184"/>
      <c r="H184"/>
      <c r="I184"/>
    </row>
    <row r="185" spans="4:9" x14ac:dyDescent="0.2">
      <c r="D185"/>
      <c r="E185"/>
      <c r="F185"/>
      <c r="H185"/>
      <c r="I185"/>
    </row>
    <row r="186" spans="4:9" x14ac:dyDescent="0.2">
      <c r="D186"/>
      <c r="E186"/>
      <c r="F186"/>
      <c r="H186"/>
      <c r="I186"/>
    </row>
    <row r="187" spans="4:9" x14ac:dyDescent="0.2">
      <c r="D187"/>
      <c r="E187"/>
      <c r="F187"/>
      <c r="H187"/>
      <c r="I187"/>
    </row>
    <row r="188" spans="4:9" x14ac:dyDescent="0.2">
      <c r="D188"/>
      <c r="E188"/>
      <c r="F188"/>
      <c r="H188"/>
      <c r="I188"/>
    </row>
    <row r="189" spans="4:9" x14ac:dyDescent="0.2">
      <c r="D189"/>
      <c r="E189"/>
      <c r="F189"/>
      <c r="H189"/>
      <c r="I189"/>
    </row>
    <row r="190" spans="4:9" x14ac:dyDescent="0.2">
      <c r="D190"/>
      <c r="E190"/>
      <c r="F190"/>
      <c r="H190"/>
      <c r="I190"/>
    </row>
    <row r="191" spans="4:9" x14ac:dyDescent="0.2">
      <c r="D191"/>
      <c r="E191"/>
      <c r="F191"/>
      <c r="H191"/>
      <c r="I191"/>
    </row>
    <row r="192" spans="4:9" x14ac:dyDescent="0.2">
      <c r="D192"/>
      <c r="E192"/>
      <c r="F192"/>
      <c r="H192"/>
      <c r="I192"/>
    </row>
    <row r="193" spans="4:9" x14ac:dyDescent="0.2">
      <c r="D193"/>
      <c r="E193"/>
      <c r="F193"/>
      <c r="H193"/>
      <c r="I193"/>
    </row>
    <row r="194" spans="4:9" x14ac:dyDescent="0.2">
      <c r="D194"/>
      <c r="E194"/>
      <c r="F194"/>
      <c r="H194"/>
      <c r="I194"/>
    </row>
    <row r="195" spans="4:9" x14ac:dyDescent="0.2">
      <c r="D195"/>
      <c r="E195"/>
      <c r="F195"/>
      <c r="H195"/>
      <c r="I195"/>
    </row>
    <row r="196" spans="4:9" x14ac:dyDescent="0.2">
      <c r="D196"/>
      <c r="E196"/>
      <c r="F196"/>
      <c r="H196"/>
      <c r="I196"/>
    </row>
    <row r="197" spans="4:9" x14ac:dyDescent="0.2">
      <c r="D197"/>
      <c r="E197"/>
      <c r="F197"/>
      <c r="H197"/>
      <c r="I197"/>
    </row>
    <row r="198" spans="4:9" x14ac:dyDescent="0.2">
      <c r="D198"/>
      <c r="E198"/>
      <c r="F198"/>
      <c r="H198"/>
      <c r="I198"/>
    </row>
    <row r="199" spans="4:9" x14ac:dyDescent="0.2">
      <c r="D199"/>
      <c r="E199"/>
      <c r="F199"/>
      <c r="H199"/>
      <c r="I199"/>
    </row>
    <row r="200" spans="4:9" x14ac:dyDescent="0.2">
      <c r="D200"/>
      <c r="E200"/>
      <c r="F200"/>
      <c r="H200"/>
      <c r="I200"/>
    </row>
    <row r="201" spans="4:9" x14ac:dyDescent="0.2">
      <c r="D201"/>
      <c r="E201"/>
      <c r="F201"/>
      <c r="H201"/>
      <c r="I201"/>
    </row>
    <row r="202" spans="4:9" x14ac:dyDescent="0.2">
      <c r="D202"/>
      <c r="E202"/>
      <c r="F202"/>
      <c r="H202"/>
      <c r="I202"/>
    </row>
    <row r="203" spans="4:9" x14ac:dyDescent="0.2">
      <c r="D203"/>
      <c r="E203"/>
      <c r="F203"/>
      <c r="H203"/>
      <c r="I203"/>
    </row>
    <row r="204" spans="4:9" x14ac:dyDescent="0.2">
      <c r="D204"/>
      <c r="E204"/>
      <c r="F204"/>
      <c r="H204"/>
      <c r="I204"/>
    </row>
    <row r="205" spans="4:9" x14ac:dyDescent="0.2">
      <c r="D205"/>
      <c r="E205"/>
      <c r="F205"/>
      <c r="H205"/>
      <c r="I205"/>
    </row>
    <row r="206" spans="4:9" x14ac:dyDescent="0.2">
      <c r="D206"/>
      <c r="E206"/>
      <c r="F206"/>
      <c r="H206"/>
      <c r="I206"/>
    </row>
    <row r="207" spans="4:9" x14ac:dyDescent="0.2">
      <c r="D207"/>
      <c r="E207"/>
      <c r="F207"/>
      <c r="H207"/>
      <c r="I207"/>
    </row>
    <row r="208" spans="4:9" x14ac:dyDescent="0.2">
      <c r="D208"/>
      <c r="E208"/>
      <c r="F208"/>
      <c r="H208"/>
      <c r="I208"/>
    </row>
    <row r="209" spans="4:9" x14ac:dyDescent="0.2">
      <c r="D209"/>
      <c r="E209"/>
      <c r="F209"/>
      <c r="H209"/>
      <c r="I209"/>
    </row>
    <row r="210" spans="4:9" x14ac:dyDescent="0.2">
      <c r="D210"/>
      <c r="E210"/>
      <c r="F210"/>
      <c r="H210"/>
      <c r="I210"/>
    </row>
    <row r="211" spans="4:9" x14ac:dyDescent="0.2">
      <c r="D211"/>
      <c r="E211"/>
      <c r="F211"/>
      <c r="H211"/>
      <c r="I211"/>
    </row>
    <row r="212" spans="4:9" x14ac:dyDescent="0.2">
      <c r="D212"/>
      <c r="E212"/>
      <c r="F212"/>
      <c r="H212"/>
      <c r="I212"/>
    </row>
    <row r="213" spans="4:9" x14ac:dyDescent="0.2">
      <c r="D213"/>
      <c r="E213"/>
      <c r="F213"/>
      <c r="H213"/>
      <c r="I213"/>
    </row>
    <row r="214" spans="4:9" x14ac:dyDescent="0.2">
      <c r="D214"/>
      <c r="E214"/>
      <c r="F214"/>
      <c r="H214"/>
      <c r="I214"/>
    </row>
    <row r="215" spans="4:9" x14ac:dyDescent="0.2">
      <c r="D215"/>
      <c r="E215"/>
      <c r="F215"/>
      <c r="H215"/>
      <c r="I215"/>
    </row>
    <row r="216" spans="4:9" x14ac:dyDescent="0.2">
      <c r="D216"/>
      <c r="E216"/>
      <c r="F216"/>
      <c r="H216"/>
      <c r="I216"/>
    </row>
    <row r="217" spans="4:9" x14ac:dyDescent="0.2">
      <c r="D217"/>
      <c r="E217"/>
      <c r="F217"/>
      <c r="H217"/>
      <c r="I217"/>
    </row>
    <row r="218" spans="4:9" x14ac:dyDescent="0.2">
      <c r="D218"/>
      <c r="E218"/>
      <c r="F218"/>
      <c r="H218"/>
      <c r="I218"/>
    </row>
    <row r="219" spans="4:9" x14ac:dyDescent="0.2">
      <c r="D219"/>
      <c r="E219"/>
      <c r="F219"/>
      <c r="H219"/>
      <c r="I219"/>
    </row>
    <row r="220" spans="4:9" x14ac:dyDescent="0.2">
      <c r="D220"/>
      <c r="E220"/>
      <c r="F220"/>
      <c r="H220"/>
      <c r="I220"/>
    </row>
    <row r="221" spans="4:9" x14ac:dyDescent="0.2">
      <c r="D221"/>
      <c r="E221"/>
      <c r="F221"/>
      <c r="H221"/>
      <c r="I221"/>
    </row>
    <row r="222" spans="4:9" x14ac:dyDescent="0.2">
      <c r="D222"/>
      <c r="E222"/>
      <c r="F222"/>
      <c r="H222"/>
      <c r="I222"/>
    </row>
    <row r="223" spans="4:9" x14ac:dyDescent="0.2">
      <c r="D223"/>
      <c r="E223"/>
      <c r="F223"/>
      <c r="H223"/>
      <c r="I223"/>
    </row>
    <row r="224" spans="4:9" x14ac:dyDescent="0.2">
      <c r="D224"/>
      <c r="E224"/>
      <c r="F224"/>
      <c r="H224"/>
      <c r="I224"/>
    </row>
    <row r="225" spans="4:9" x14ac:dyDescent="0.2">
      <c r="D225"/>
      <c r="E225"/>
      <c r="F225"/>
      <c r="H225"/>
      <c r="I225"/>
    </row>
    <row r="226" spans="4:9" x14ac:dyDescent="0.2">
      <c r="D226"/>
      <c r="E226"/>
      <c r="F226"/>
      <c r="H226"/>
      <c r="I226"/>
    </row>
    <row r="227" spans="4:9" x14ac:dyDescent="0.2">
      <c r="D227"/>
      <c r="E227"/>
      <c r="F227"/>
      <c r="H227"/>
      <c r="I227"/>
    </row>
    <row r="228" spans="4:9" x14ac:dyDescent="0.2">
      <c r="D228"/>
      <c r="E228"/>
      <c r="F228"/>
      <c r="H228"/>
      <c r="I228"/>
    </row>
    <row r="229" spans="4:9" x14ac:dyDescent="0.2">
      <c r="D229"/>
      <c r="E229"/>
      <c r="F229"/>
      <c r="H229"/>
      <c r="I229"/>
    </row>
    <row r="230" spans="4:9" x14ac:dyDescent="0.2">
      <c r="D230"/>
      <c r="E230"/>
      <c r="F230"/>
      <c r="H230"/>
      <c r="I230"/>
    </row>
    <row r="231" spans="4:9" x14ac:dyDescent="0.2">
      <c r="D231"/>
      <c r="E231"/>
      <c r="F231"/>
      <c r="H231"/>
      <c r="I231"/>
    </row>
    <row r="232" spans="4:9" x14ac:dyDescent="0.2">
      <c r="D232"/>
      <c r="E232"/>
      <c r="F232"/>
      <c r="H232"/>
      <c r="I232"/>
    </row>
    <row r="233" spans="4:9" x14ac:dyDescent="0.2">
      <c r="D233"/>
      <c r="E233"/>
      <c r="F233"/>
      <c r="H233"/>
      <c r="I233"/>
    </row>
    <row r="234" spans="4:9" x14ac:dyDescent="0.2">
      <c r="D234"/>
      <c r="E234"/>
      <c r="F234"/>
      <c r="H234"/>
      <c r="I234"/>
    </row>
    <row r="235" spans="4:9" x14ac:dyDescent="0.2">
      <c r="D235"/>
      <c r="E235"/>
      <c r="F235"/>
      <c r="H235"/>
      <c r="I235"/>
    </row>
    <row r="236" spans="4:9" x14ac:dyDescent="0.2">
      <c r="D236"/>
      <c r="E236"/>
      <c r="F236"/>
      <c r="H236"/>
      <c r="I236"/>
    </row>
    <row r="237" spans="4:9" x14ac:dyDescent="0.2">
      <c r="D237"/>
      <c r="E237"/>
      <c r="F237"/>
      <c r="H237"/>
      <c r="I237"/>
    </row>
    <row r="238" spans="4:9" x14ac:dyDescent="0.2">
      <c r="D238"/>
      <c r="E238"/>
      <c r="F238"/>
      <c r="H238"/>
      <c r="I238"/>
    </row>
    <row r="239" spans="4:9" x14ac:dyDescent="0.2">
      <c r="D239"/>
      <c r="E239"/>
      <c r="F239"/>
      <c r="H239"/>
      <c r="I239"/>
    </row>
    <row r="240" spans="4:9" x14ac:dyDescent="0.2">
      <c r="D240"/>
      <c r="E240"/>
      <c r="F240"/>
      <c r="H240"/>
      <c r="I240"/>
    </row>
    <row r="241" spans="4:9" x14ac:dyDescent="0.2">
      <c r="D241"/>
      <c r="E241"/>
      <c r="F241"/>
      <c r="H241"/>
      <c r="I241"/>
    </row>
    <row r="242" spans="4:9" x14ac:dyDescent="0.2">
      <c r="D242"/>
      <c r="E242"/>
      <c r="F242"/>
      <c r="H242"/>
      <c r="I242"/>
    </row>
    <row r="243" spans="4:9" x14ac:dyDescent="0.2">
      <c r="D243"/>
      <c r="E243"/>
      <c r="F243"/>
      <c r="H243"/>
      <c r="I243"/>
    </row>
    <row r="244" spans="4:9" x14ac:dyDescent="0.2">
      <c r="D244"/>
      <c r="E244"/>
      <c r="F244"/>
      <c r="H244"/>
      <c r="I244"/>
    </row>
    <row r="245" spans="4:9" x14ac:dyDescent="0.2">
      <c r="D245"/>
      <c r="E245"/>
      <c r="F245"/>
      <c r="H245"/>
      <c r="I245"/>
    </row>
    <row r="246" spans="4:9" x14ac:dyDescent="0.2">
      <c r="D246"/>
      <c r="E246"/>
      <c r="F246"/>
      <c r="H246"/>
      <c r="I246"/>
    </row>
    <row r="247" spans="4:9" x14ac:dyDescent="0.2">
      <c r="D247"/>
      <c r="E247"/>
      <c r="F247"/>
      <c r="H247"/>
      <c r="I247"/>
    </row>
    <row r="248" spans="4:9" x14ac:dyDescent="0.2">
      <c r="D248"/>
      <c r="E248"/>
      <c r="F248"/>
      <c r="H248"/>
      <c r="I248"/>
    </row>
    <row r="249" spans="4:9" x14ac:dyDescent="0.2">
      <c r="D249"/>
      <c r="E249"/>
      <c r="F249"/>
      <c r="H249"/>
      <c r="I249"/>
    </row>
    <row r="250" spans="4:9" x14ac:dyDescent="0.2">
      <c r="D250"/>
      <c r="E250"/>
      <c r="F250"/>
      <c r="H250"/>
      <c r="I250"/>
    </row>
    <row r="251" spans="4:9" x14ac:dyDescent="0.2">
      <c r="D251"/>
      <c r="E251"/>
      <c r="F251"/>
      <c r="H251"/>
      <c r="I251"/>
    </row>
    <row r="252" spans="4:9" x14ac:dyDescent="0.2">
      <c r="D252"/>
      <c r="E252"/>
      <c r="F252"/>
      <c r="H252"/>
      <c r="I252"/>
    </row>
    <row r="253" spans="4:9" x14ac:dyDescent="0.2">
      <c r="D253"/>
      <c r="E253"/>
      <c r="F253"/>
      <c r="H253"/>
      <c r="I253"/>
    </row>
    <row r="254" spans="4:9" x14ac:dyDescent="0.2">
      <c r="D254"/>
      <c r="E254"/>
      <c r="F254"/>
      <c r="H254"/>
      <c r="I254"/>
    </row>
    <row r="255" spans="4:9" x14ac:dyDescent="0.2">
      <c r="D255"/>
      <c r="E255"/>
      <c r="F255"/>
      <c r="H255"/>
      <c r="I255"/>
    </row>
    <row r="256" spans="4:9" x14ac:dyDescent="0.2">
      <c r="D256"/>
      <c r="E256"/>
      <c r="F256"/>
      <c r="H256"/>
      <c r="I256"/>
    </row>
    <row r="257" spans="4:9" x14ac:dyDescent="0.2">
      <c r="D257"/>
      <c r="E257"/>
      <c r="F257"/>
      <c r="H257"/>
      <c r="I257"/>
    </row>
    <row r="258" spans="4:9" x14ac:dyDescent="0.2">
      <c r="D258"/>
      <c r="E258"/>
      <c r="F258"/>
      <c r="H258"/>
      <c r="I258"/>
    </row>
    <row r="259" spans="4:9" x14ac:dyDescent="0.2">
      <c r="D259"/>
      <c r="E259"/>
      <c r="F259"/>
      <c r="H259"/>
      <c r="I259"/>
    </row>
    <row r="260" spans="4:9" x14ac:dyDescent="0.2">
      <c r="D260"/>
      <c r="E260"/>
      <c r="F260"/>
      <c r="H260"/>
      <c r="I260"/>
    </row>
    <row r="261" spans="4:9" x14ac:dyDescent="0.2">
      <c r="D261"/>
      <c r="E261"/>
      <c r="F261"/>
      <c r="H261"/>
      <c r="I261"/>
    </row>
    <row r="262" spans="4:9" x14ac:dyDescent="0.2">
      <c r="D262"/>
      <c r="E262"/>
      <c r="F262"/>
      <c r="H262"/>
      <c r="I262"/>
    </row>
    <row r="263" spans="4:9" x14ac:dyDescent="0.2">
      <c r="D263"/>
      <c r="E263"/>
      <c r="F263"/>
      <c r="H263"/>
      <c r="I263"/>
    </row>
    <row r="264" spans="4:9" x14ac:dyDescent="0.2">
      <c r="D264"/>
      <c r="E264"/>
      <c r="F264"/>
      <c r="H264"/>
      <c r="I264"/>
    </row>
    <row r="265" spans="4:9" x14ac:dyDescent="0.2">
      <c r="D265"/>
      <c r="E265"/>
      <c r="F265"/>
      <c r="H265"/>
      <c r="I265"/>
    </row>
    <row r="266" spans="4:9" x14ac:dyDescent="0.2">
      <c r="D266"/>
      <c r="E266"/>
      <c r="F266"/>
      <c r="H266"/>
      <c r="I266"/>
    </row>
    <row r="267" spans="4:9" x14ac:dyDescent="0.2">
      <c r="D267"/>
      <c r="E267"/>
      <c r="F267"/>
      <c r="H267"/>
      <c r="I267"/>
    </row>
    <row r="268" spans="4:9" x14ac:dyDescent="0.2">
      <c r="D268"/>
      <c r="E268"/>
      <c r="F268"/>
      <c r="H268"/>
      <c r="I268"/>
    </row>
    <row r="269" spans="4:9" x14ac:dyDescent="0.2">
      <c r="D269"/>
      <c r="E269"/>
      <c r="F269"/>
      <c r="H269"/>
      <c r="I269"/>
    </row>
    <row r="270" spans="4:9" x14ac:dyDescent="0.2">
      <c r="D270"/>
      <c r="E270"/>
      <c r="F270"/>
      <c r="H270"/>
      <c r="I270"/>
    </row>
    <row r="271" spans="4:9" x14ac:dyDescent="0.2">
      <c r="D271"/>
      <c r="E271"/>
      <c r="F271"/>
      <c r="H271"/>
      <c r="I271"/>
    </row>
    <row r="272" spans="4:9" x14ac:dyDescent="0.2">
      <c r="D272"/>
      <c r="E272"/>
      <c r="F272"/>
      <c r="H272"/>
      <c r="I272"/>
    </row>
    <row r="273" spans="4:9" x14ac:dyDescent="0.2">
      <c r="D273"/>
      <c r="E273"/>
      <c r="F273"/>
      <c r="H273"/>
      <c r="I273"/>
    </row>
    <row r="274" spans="4:9" x14ac:dyDescent="0.2">
      <c r="D274"/>
      <c r="E274"/>
      <c r="F274"/>
      <c r="H274"/>
      <c r="I274"/>
    </row>
    <row r="275" spans="4:9" x14ac:dyDescent="0.2">
      <c r="D275"/>
      <c r="E275"/>
      <c r="F275"/>
      <c r="H275"/>
      <c r="I275"/>
    </row>
    <row r="276" spans="4:9" x14ac:dyDescent="0.2">
      <c r="D276"/>
      <c r="E276"/>
      <c r="F276"/>
      <c r="H276"/>
      <c r="I276"/>
    </row>
    <row r="277" spans="4:9" x14ac:dyDescent="0.2">
      <c r="D277"/>
      <c r="E277"/>
      <c r="F277"/>
      <c r="H277"/>
      <c r="I277"/>
    </row>
    <row r="278" spans="4:9" x14ac:dyDescent="0.2">
      <c r="D278"/>
      <c r="E278"/>
      <c r="F278"/>
      <c r="H278"/>
      <c r="I278"/>
    </row>
    <row r="279" spans="4:9" x14ac:dyDescent="0.2">
      <c r="D279"/>
      <c r="E279"/>
      <c r="F279"/>
      <c r="H279"/>
      <c r="I279"/>
    </row>
    <row r="280" spans="4:9" x14ac:dyDescent="0.2">
      <c r="D280"/>
      <c r="E280"/>
      <c r="F280"/>
      <c r="H280"/>
      <c r="I280"/>
    </row>
    <row r="281" spans="4:9" x14ac:dyDescent="0.2">
      <c r="D281"/>
      <c r="E281"/>
      <c r="F281"/>
      <c r="H281"/>
      <c r="I281"/>
    </row>
    <row r="282" spans="4:9" x14ac:dyDescent="0.2">
      <c r="D282"/>
      <c r="E282"/>
      <c r="F282"/>
      <c r="H282"/>
      <c r="I282"/>
    </row>
    <row r="283" spans="4:9" x14ac:dyDescent="0.2">
      <c r="D283"/>
      <c r="E283"/>
      <c r="F283"/>
      <c r="H283"/>
      <c r="I283"/>
    </row>
    <row r="284" spans="4:9" x14ac:dyDescent="0.2">
      <c r="D284"/>
      <c r="E284"/>
      <c r="F284"/>
      <c r="H284"/>
      <c r="I284"/>
    </row>
    <row r="285" spans="4:9" x14ac:dyDescent="0.2">
      <c r="D285"/>
      <c r="E285"/>
      <c r="F285"/>
      <c r="H285"/>
      <c r="I285"/>
    </row>
    <row r="286" spans="4:9" x14ac:dyDescent="0.2">
      <c r="D286"/>
      <c r="E286"/>
      <c r="F286"/>
      <c r="H286"/>
      <c r="I286"/>
    </row>
    <row r="287" spans="4:9" x14ac:dyDescent="0.2">
      <c r="D287"/>
      <c r="E287"/>
      <c r="F287"/>
      <c r="H287"/>
      <c r="I287"/>
    </row>
    <row r="288" spans="4:9" x14ac:dyDescent="0.2">
      <c r="D288"/>
      <c r="E288"/>
      <c r="F288"/>
      <c r="H288"/>
      <c r="I288"/>
    </row>
    <row r="289" spans="4:9" x14ac:dyDescent="0.2">
      <c r="D289"/>
      <c r="E289"/>
      <c r="F289"/>
      <c r="H289"/>
      <c r="I289"/>
    </row>
    <row r="290" spans="4:9" x14ac:dyDescent="0.2">
      <c r="D290"/>
      <c r="E290"/>
      <c r="F290"/>
      <c r="H290"/>
      <c r="I290"/>
    </row>
    <row r="291" spans="4:9" x14ac:dyDescent="0.2">
      <c r="D291"/>
      <c r="E291"/>
      <c r="F291"/>
      <c r="H291"/>
      <c r="I291"/>
    </row>
    <row r="292" spans="4:9" x14ac:dyDescent="0.2">
      <c r="D292"/>
      <c r="E292"/>
      <c r="F292"/>
      <c r="H292"/>
      <c r="I292"/>
    </row>
    <row r="293" spans="4:9" x14ac:dyDescent="0.2">
      <c r="D293"/>
      <c r="E293"/>
      <c r="F293"/>
      <c r="H293"/>
      <c r="I293"/>
    </row>
    <row r="294" spans="4:9" x14ac:dyDescent="0.2">
      <c r="D294"/>
      <c r="E294"/>
      <c r="F294"/>
      <c r="H294"/>
      <c r="I294"/>
    </row>
    <row r="295" spans="4:9" x14ac:dyDescent="0.2">
      <c r="D295"/>
      <c r="E295"/>
      <c r="F295"/>
      <c r="H295"/>
      <c r="I295"/>
    </row>
    <row r="296" spans="4:9" x14ac:dyDescent="0.2">
      <c r="D296"/>
      <c r="E296"/>
      <c r="F296"/>
      <c r="H296"/>
      <c r="I296"/>
    </row>
    <row r="297" spans="4:9" x14ac:dyDescent="0.2">
      <c r="D297"/>
      <c r="E297"/>
      <c r="F297"/>
      <c r="H297"/>
      <c r="I297"/>
    </row>
    <row r="298" spans="4:9" x14ac:dyDescent="0.2">
      <c r="D298"/>
      <c r="E298"/>
      <c r="F298"/>
      <c r="H298"/>
      <c r="I298"/>
    </row>
    <row r="299" spans="4:9" x14ac:dyDescent="0.2">
      <c r="D299"/>
      <c r="E299"/>
      <c r="F299"/>
      <c r="H299"/>
      <c r="I299"/>
    </row>
    <row r="300" spans="4:9" x14ac:dyDescent="0.2">
      <c r="D300"/>
      <c r="E300"/>
      <c r="F300"/>
      <c r="H300"/>
      <c r="I300"/>
    </row>
    <row r="301" spans="4:9" x14ac:dyDescent="0.2">
      <c r="D301"/>
      <c r="E301"/>
      <c r="F301"/>
      <c r="H301"/>
      <c r="I301"/>
    </row>
    <row r="302" spans="4:9" x14ac:dyDescent="0.2">
      <c r="D302"/>
      <c r="E302"/>
      <c r="F302"/>
      <c r="H302"/>
      <c r="I302"/>
    </row>
    <row r="303" spans="4:9" x14ac:dyDescent="0.2">
      <c r="D303"/>
      <c r="E303"/>
      <c r="F303"/>
      <c r="H303"/>
      <c r="I303"/>
    </row>
    <row r="304" spans="4:9" x14ac:dyDescent="0.2">
      <c r="D304"/>
      <c r="E304"/>
      <c r="F304"/>
      <c r="H304"/>
      <c r="I304"/>
    </row>
    <row r="305" spans="4:9" x14ac:dyDescent="0.2">
      <c r="D305"/>
      <c r="E305"/>
      <c r="F305"/>
      <c r="H305"/>
      <c r="I305"/>
    </row>
    <row r="306" spans="4:9" x14ac:dyDescent="0.2">
      <c r="D306"/>
      <c r="E306"/>
      <c r="F306"/>
      <c r="H306"/>
      <c r="I306"/>
    </row>
    <row r="307" spans="4:9" x14ac:dyDescent="0.2">
      <c r="D307"/>
      <c r="E307"/>
      <c r="F307"/>
      <c r="H307"/>
      <c r="I307"/>
    </row>
    <row r="308" spans="4:9" x14ac:dyDescent="0.2">
      <c r="D308"/>
      <c r="E308"/>
      <c r="F308"/>
      <c r="H308"/>
      <c r="I308"/>
    </row>
    <row r="309" spans="4:9" x14ac:dyDescent="0.2">
      <c r="D309"/>
      <c r="E309"/>
      <c r="F309"/>
      <c r="H309"/>
      <c r="I309"/>
    </row>
    <row r="310" spans="4:9" x14ac:dyDescent="0.2">
      <c r="D310"/>
      <c r="E310"/>
      <c r="F310"/>
      <c r="H310"/>
      <c r="I310"/>
    </row>
    <row r="311" spans="4:9" x14ac:dyDescent="0.2">
      <c r="D311"/>
      <c r="E311"/>
      <c r="F311"/>
      <c r="H311"/>
      <c r="I311"/>
    </row>
    <row r="312" spans="4:9" x14ac:dyDescent="0.2">
      <c r="D312"/>
      <c r="E312"/>
      <c r="F312"/>
      <c r="H312"/>
      <c r="I312"/>
    </row>
    <row r="313" spans="4:9" x14ac:dyDescent="0.2">
      <c r="D313"/>
      <c r="E313"/>
      <c r="F313"/>
      <c r="H313"/>
      <c r="I313"/>
    </row>
    <row r="314" spans="4:9" x14ac:dyDescent="0.2">
      <c r="D314"/>
      <c r="E314"/>
      <c r="F314"/>
      <c r="H314"/>
      <c r="I314"/>
    </row>
    <row r="315" spans="4:9" x14ac:dyDescent="0.2">
      <c r="D315"/>
      <c r="E315"/>
      <c r="F315"/>
      <c r="H315"/>
      <c r="I315"/>
    </row>
    <row r="316" spans="4:9" x14ac:dyDescent="0.2">
      <c r="D316"/>
      <c r="E316"/>
      <c r="F316"/>
      <c r="H316"/>
      <c r="I316"/>
    </row>
    <row r="317" spans="4:9" x14ac:dyDescent="0.2">
      <c r="D317"/>
      <c r="E317"/>
      <c r="F317"/>
      <c r="H317"/>
      <c r="I317"/>
    </row>
    <row r="318" spans="4:9" x14ac:dyDescent="0.2">
      <c r="D318"/>
      <c r="E318"/>
      <c r="F318"/>
      <c r="H318"/>
      <c r="I318"/>
    </row>
    <row r="319" spans="4:9" x14ac:dyDescent="0.2">
      <c r="D319"/>
      <c r="E319"/>
      <c r="F319"/>
      <c r="H319"/>
      <c r="I319"/>
    </row>
    <row r="320" spans="4:9" x14ac:dyDescent="0.2">
      <c r="D320"/>
      <c r="E320"/>
      <c r="F320"/>
      <c r="H320"/>
      <c r="I320"/>
    </row>
    <row r="321" spans="4:9" x14ac:dyDescent="0.2">
      <c r="D321"/>
      <c r="E321"/>
      <c r="F321"/>
      <c r="H321"/>
      <c r="I321"/>
    </row>
    <row r="322" spans="4:9" x14ac:dyDescent="0.2">
      <c r="D322"/>
      <c r="E322"/>
      <c r="F322"/>
      <c r="H322"/>
      <c r="I322"/>
    </row>
    <row r="323" spans="4:9" x14ac:dyDescent="0.2">
      <c r="D323"/>
      <c r="E323"/>
      <c r="F323"/>
      <c r="H323"/>
      <c r="I323"/>
    </row>
    <row r="324" spans="4:9" x14ac:dyDescent="0.2">
      <c r="D324"/>
      <c r="E324"/>
      <c r="F324"/>
      <c r="H324"/>
      <c r="I324"/>
    </row>
    <row r="325" spans="4:9" x14ac:dyDescent="0.2">
      <c r="D325"/>
      <c r="E325"/>
      <c r="F325"/>
      <c r="H325"/>
      <c r="I325"/>
    </row>
    <row r="326" spans="4:9" x14ac:dyDescent="0.2">
      <c r="D326"/>
      <c r="E326"/>
      <c r="F326"/>
      <c r="H326"/>
      <c r="I326"/>
    </row>
    <row r="327" spans="4:9" x14ac:dyDescent="0.2">
      <c r="D327"/>
      <c r="E327"/>
      <c r="F327"/>
      <c r="H327"/>
      <c r="I327"/>
    </row>
    <row r="328" spans="4:9" x14ac:dyDescent="0.2">
      <c r="D328"/>
      <c r="E328"/>
      <c r="F328"/>
      <c r="H328"/>
      <c r="I328"/>
    </row>
    <row r="329" spans="4:9" x14ac:dyDescent="0.2">
      <c r="D329"/>
      <c r="E329"/>
      <c r="F329"/>
      <c r="H329"/>
      <c r="I329"/>
    </row>
    <row r="330" spans="4:9" x14ac:dyDescent="0.2">
      <c r="D330"/>
      <c r="E330"/>
      <c r="F330"/>
      <c r="H330"/>
      <c r="I330"/>
    </row>
    <row r="331" spans="4:9" x14ac:dyDescent="0.2">
      <c r="D331"/>
      <c r="E331"/>
      <c r="F331"/>
      <c r="H331"/>
      <c r="I331"/>
    </row>
    <row r="332" spans="4:9" x14ac:dyDescent="0.2">
      <c r="D332"/>
      <c r="E332"/>
      <c r="F332"/>
      <c r="H332"/>
      <c r="I332"/>
    </row>
    <row r="333" spans="4:9" x14ac:dyDescent="0.2">
      <c r="D333"/>
      <c r="E333"/>
      <c r="F333"/>
      <c r="H333"/>
      <c r="I333"/>
    </row>
    <row r="334" spans="4:9" x14ac:dyDescent="0.2">
      <c r="D334"/>
      <c r="E334"/>
      <c r="F334"/>
      <c r="H334"/>
      <c r="I334"/>
    </row>
    <row r="335" spans="4:9" x14ac:dyDescent="0.2">
      <c r="D335"/>
      <c r="E335"/>
      <c r="F335"/>
      <c r="H335"/>
      <c r="I335"/>
    </row>
    <row r="336" spans="4:9" x14ac:dyDescent="0.2">
      <c r="D336"/>
      <c r="E336"/>
      <c r="F336"/>
      <c r="H336"/>
      <c r="I336"/>
    </row>
    <row r="337" spans="4:9" x14ac:dyDescent="0.2">
      <c r="D337"/>
      <c r="E337"/>
      <c r="F337"/>
      <c r="H337"/>
      <c r="I337"/>
    </row>
    <row r="338" spans="4:9" x14ac:dyDescent="0.2">
      <c r="D338"/>
      <c r="E338"/>
      <c r="F338"/>
      <c r="H338"/>
      <c r="I338"/>
    </row>
    <row r="339" spans="4:9" x14ac:dyDescent="0.2">
      <c r="D339"/>
      <c r="E339"/>
      <c r="F339"/>
      <c r="H339"/>
      <c r="I339"/>
    </row>
    <row r="340" spans="4:9" x14ac:dyDescent="0.2">
      <c r="D340"/>
      <c r="E340"/>
      <c r="F340"/>
      <c r="H340"/>
      <c r="I340"/>
    </row>
    <row r="341" spans="4:9" x14ac:dyDescent="0.2">
      <c r="D341"/>
      <c r="E341"/>
      <c r="F341"/>
      <c r="H341"/>
      <c r="I341"/>
    </row>
    <row r="342" spans="4:9" x14ac:dyDescent="0.2">
      <c r="D342"/>
      <c r="E342"/>
      <c r="F342"/>
      <c r="H342"/>
      <c r="I342"/>
    </row>
    <row r="343" spans="4:9" x14ac:dyDescent="0.2">
      <c r="D343"/>
      <c r="E343"/>
      <c r="F343"/>
      <c r="H343"/>
      <c r="I343"/>
    </row>
    <row r="344" spans="4:9" x14ac:dyDescent="0.2">
      <c r="D344"/>
      <c r="E344"/>
      <c r="F344"/>
      <c r="H344"/>
      <c r="I344"/>
    </row>
    <row r="345" spans="4:9" x14ac:dyDescent="0.2">
      <c r="D345"/>
      <c r="E345"/>
      <c r="F345"/>
      <c r="H345"/>
      <c r="I345"/>
    </row>
    <row r="346" spans="4:9" x14ac:dyDescent="0.2">
      <c r="D346"/>
      <c r="E346"/>
      <c r="F346"/>
      <c r="H346"/>
      <c r="I346"/>
    </row>
    <row r="347" spans="4:9" x14ac:dyDescent="0.2">
      <c r="D347"/>
      <c r="E347"/>
      <c r="F347"/>
      <c r="H347"/>
      <c r="I347"/>
    </row>
    <row r="348" spans="4:9" x14ac:dyDescent="0.2">
      <c r="D348"/>
      <c r="E348"/>
      <c r="F348"/>
      <c r="H348"/>
      <c r="I348"/>
    </row>
    <row r="349" spans="4:9" x14ac:dyDescent="0.2">
      <c r="D349"/>
      <c r="E349"/>
      <c r="F349"/>
      <c r="H349"/>
      <c r="I349"/>
    </row>
    <row r="350" spans="4:9" x14ac:dyDescent="0.2">
      <c r="D350"/>
      <c r="E350"/>
      <c r="F350"/>
      <c r="H350"/>
      <c r="I350"/>
    </row>
    <row r="351" spans="4:9" x14ac:dyDescent="0.2">
      <c r="D351"/>
      <c r="E351"/>
      <c r="F351"/>
      <c r="H351"/>
      <c r="I351"/>
    </row>
    <row r="352" spans="4:9" x14ac:dyDescent="0.2">
      <c r="D352"/>
      <c r="E352"/>
      <c r="F352"/>
      <c r="H352"/>
      <c r="I352"/>
    </row>
    <row r="353" spans="4:9" x14ac:dyDescent="0.2">
      <c r="D353"/>
      <c r="E353"/>
      <c r="F353"/>
      <c r="H353"/>
      <c r="I353"/>
    </row>
    <row r="354" spans="4:9" x14ac:dyDescent="0.2">
      <c r="D354"/>
      <c r="E354"/>
      <c r="F354"/>
      <c r="H354"/>
      <c r="I354"/>
    </row>
    <row r="355" spans="4:9" x14ac:dyDescent="0.2">
      <c r="D355"/>
      <c r="E355"/>
      <c r="F355"/>
      <c r="H355"/>
      <c r="I355"/>
    </row>
    <row r="356" spans="4:9" x14ac:dyDescent="0.2">
      <c r="D356"/>
      <c r="E356"/>
      <c r="F356"/>
      <c r="H356"/>
      <c r="I356"/>
    </row>
    <row r="357" spans="4:9" x14ac:dyDescent="0.2">
      <c r="D357"/>
      <c r="E357"/>
      <c r="F357"/>
      <c r="H357"/>
      <c r="I357"/>
    </row>
    <row r="358" spans="4:9" x14ac:dyDescent="0.2">
      <c r="D358"/>
      <c r="E358"/>
      <c r="F358"/>
      <c r="H358"/>
      <c r="I358"/>
    </row>
    <row r="359" spans="4:9" x14ac:dyDescent="0.2">
      <c r="D359"/>
      <c r="E359"/>
      <c r="F359"/>
      <c r="H359"/>
      <c r="I359"/>
    </row>
    <row r="360" spans="4:9" x14ac:dyDescent="0.2">
      <c r="D360"/>
      <c r="E360"/>
      <c r="F360"/>
      <c r="H360"/>
      <c r="I360"/>
    </row>
    <row r="361" spans="4:9" x14ac:dyDescent="0.2">
      <c r="D361"/>
      <c r="E361"/>
      <c r="F361"/>
      <c r="H361"/>
      <c r="I361"/>
    </row>
    <row r="362" spans="4:9" x14ac:dyDescent="0.2">
      <c r="D362"/>
      <c r="E362"/>
      <c r="F362"/>
      <c r="H362"/>
      <c r="I362"/>
    </row>
    <row r="363" spans="4:9" x14ac:dyDescent="0.2">
      <c r="D363"/>
      <c r="E363"/>
      <c r="F363"/>
      <c r="H363"/>
      <c r="I363"/>
    </row>
    <row r="364" spans="4:9" x14ac:dyDescent="0.2">
      <c r="D364"/>
      <c r="E364"/>
      <c r="F364"/>
      <c r="H364"/>
      <c r="I364"/>
    </row>
    <row r="365" spans="4:9" x14ac:dyDescent="0.2">
      <c r="D365"/>
      <c r="E365"/>
      <c r="F365"/>
      <c r="H365"/>
      <c r="I365"/>
    </row>
    <row r="366" spans="4:9" x14ac:dyDescent="0.2">
      <c r="D366"/>
      <c r="E366"/>
      <c r="F366"/>
      <c r="H366"/>
      <c r="I366"/>
    </row>
    <row r="367" spans="4:9" x14ac:dyDescent="0.2">
      <c r="D367"/>
      <c r="E367"/>
      <c r="F367"/>
      <c r="H367"/>
      <c r="I367"/>
    </row>
    <row r="368" spans="4:9" x14ac:dyDescent="0.2">
      <c r="D368"/>
      <c r="E368"/>
      <c r="F368"/>
      <c r="H368"/>
      <c r="I368"/>
    </row>
    <row r="369" spans="4:9" x14ac:dyDescent="0.2">
      <c r="D369"/>
      <c r="E369"/>
      <c r="F369"/>
      <c r="H369"/>
      <c r="I369"/>
    </row>
    <row r="370" spans="4:9" x14ac:dyDescent="0.2">
      <c r="D370"/>
      <c r="E370"/>
      <c r="F370"/>
      <c r="H370"/>
      <c r="I370"/>
    </row>
    <row r="371" spans="4:9" x14ac:dyDescent="0.2">
      <c r="D371"/>
      <c r="E371"/>
      <c r="F371"/>
      <c r="H371"/>
      <c r="I371"/>
    </row>
    <row r="372" spans="4:9" x14ac:dyDescent="0.2">
      <c r="D372"/>
      <c r="E372"/>
      <c r="F372"/>
      <c r="H372"/>
      <c r="I372"/>
    </row>
    <row r="373" spans="4:9" x14ac:dyDescent="0.2">
      <c r="D373"/>
      <c r="E373"/>
      <c r="F373"/>
      <c r="H373"/>
      <c r="I373"/>
    </row>
    <row r="374" spans="4:9" x14ac:dyDescent="0.2">
      <c r="D374"/>
      <c r="E374"/>
      <c r="F374"/>
      <c r="H374"/>
      <c r="I374"/>
    </row>
    <row r="375" spans="4:9" x14ac:dyDescent="0.2">
      <c r="D375"/>
      <c r="E375"/>
      <c r="F375"/>
      <c r="H375"/>
      <c r="I375"/>
    </row>
    <row r="376" spans="4:9" x14ac:dyDescent="0.2">
      <c r="D376"/>
      <c r="E376"/>
      <c r="F376"/>
      <c r="H376"/>
      <c r="I376"/>
    </row>
    <row r="377" spans="4:9" x14ac:dyDescent="0.2">
      <c r="D377"/>
      <c r="E377"/>
      <c r="F377"/>
      <c r="H377"/>
      <c r="I377"/>
    </row>
    <row r="378" spans="4:9" x14ac:dyDescent="0.2">
      <c r="D378"/>
      <c r="E378"/>
      <c r="F378"/>
      <c r="H378"/>
      <c r="I378"/>
    </row>
    <row r="379" spans="4:9" x14ac:dyDescent="0.2">
      <c r="D379"/>
      <c r="E379"/>
      <c r="F379"/>
      <c r="H379"/>
      <c r="I379"/>
    </row>
    <row r="380" spans="4:9" x14ac:dyDescent="0.2">
      <c r="D380"/>
      <c r="E380"/>
      <c r="F380"/>
      <c r="H380"/>
      <c r="I380"/>
    </row>
    <row r="381" spans="4:9" x14ac:dyDescent="0.2">
      <c r="D381"/>
      <c r="E381"/>
      <c r="F381"/>
      <c r="H381"/>
      <c r="I381"/>
    </row>
    <row r="382" spans="4:9" x14ac:dyDescent="0.2">
      <c r="D382"/>
      <c r="E382"/>
      <c r="F382"/>
      <c r="H382"/>
      <c r="I382"/>
    </row>
    <row r="383" spans="4:9" x14ac:dyDescent="0.2">
      <c r="D383"/>
      <c r="E383"/>
      <c r="F383"/>
      <c r="H383"/>
      <c r="I383"/>
    </row>
    <row r="384" spans="4:9" x14ac:dyDescent="0.2">
      <c r="D384"/>
      <c r="E384"/>
      <c r="F384"/>
      <c r="H384"/>
      <c r="I384"/>
    </row>
    <row r="385" spans="4:9" x14ac:dyDescent="0.2">
      <c r="D385"/>
      <c r="E385"/>
      <c r="F385"/>
      <c r="H385"/>
      <c r="I385"/>
    </row>
    <row r="386" spans="4:9" x14ac:dyDescent="0.2">
      <c r="D386"/>
      <c r="E386"/>
      <c r="F386"/>
      <c r="H386"/>
      <c r="I386"/>
    </row>
    <row r="387" spans="4:9" x14ac:dyDescent="0.2">
      <c r="D387"/>
      <c r="E387"/>
      <c r="F387"/>
      <c r="H387"/>
      <c r="I387"/>
    </row>
    <row r="388" spans="4:9" x14ac:dyDescent="0.2">
      <c r="D388"/>
      <c r="E388"/>
      <c r="F388"/>
      <c r="H388"/>
      <c r="I388"/>
    </row>
    <row r="389" spans="4:9" x14ac:dyDescent="0.2">
      <c r="D389"/>
      <c r="E389"/>
      <c r="F389"/>
      <c r="H389"/>
      <c r="I389"/>
    </row>
    <row r="390" spans="4:9" x14ac:dyDescent="0.2">
      <c r="D390"/>
      <c r="E390"/>
      <c r="F390"/>
      <c r="H390"/>
      <c r="I390"/>
    </row>
    <row r="391" spans="4:9" x14ac:dyDescent="0.2">
      <c r="D391"/>
      <c r="E391"/>
      <c r="F391"/>
      <c r="H391"/>
      <c r="I391"/>
    </row>
    <row r="392" spans="4:9" x14ac:dyDescent="0.2">
      <c r="D392"/>
      <c r="E392"/>
      <c r="F392"/>
      <c r="H392"/>
      <c r="I392"/>
    </row>
    <row r="393" spans="4:9" x14ac:dyDescent="0.2">
      <c r="D393"/>
      <c r="E393"/>
      <c r="F393"/>
      <c r="H393"/>
      <c r="I393"/>
    </row>
    <row r="394" spans="4:9" x14ac:dyDescent="0.2">
      <c r="D394"/>
      <c r="E394"/>
      <c r="F394"/>
      <c r="H394"/>
      <c r="I394"/>
    </row>
    <row r="395" spans="4:9" x14ac:dyDescent="0.2">
      <c r="D395"/>
      <c r="E395"/>
      <c r="F395"/>
      <c r="H395"/>
      <c r="I395"/>
    </row>
    <row r="396" spans="4:9" x14ac:dyDescent="0.2">
      <c r="D396"/>
      <c r="E396"/>
      <c r="F396"/>
      <c r="H396"/>
      <c r="I396"/>
    </row>
    <row r="397" spans="4:9" x14ac:dyDescent="0.2">
      <c r="D397"/>
      <c r="E397"/>
      <c r="F397"/>
      <c r="H397"/>
      <c r="I397"/>
    </row>
    <row r="398" spans="4:9" x14ac:dyDescent="0.2">
      <c r="D398"/>
      <c r="E398"/>
      <c r="F398"/>
      <c r="H398"/>
      <c r="I398"/>
    </row>
    <row r="399" spans="4:9" x14ac:dyDescent="0.2">
      <c r="D399"/>
      <c r="E399"/>
      <c r="F399"/>
      <c r="H399"/>
      <c r="I399"/>
    </row>
    <row r="400" spans="4:9" x14ac:dyDescent="0.2">
      <c r="D400"/>
      <c r="E400"/>
      <c r="F400"/>
      <c r="H400"/>
      <c r="I400"/>
    </row>
    <row r="401" spans="4:9" x14ac:dyDescent="0.2">
      <c r="D401"/>
      <c r="E401"/>
      <c r="F401"/>
      <c r="H401"/>
      <c r="I401"/>
    </row>
    <row r="402" spans="4:9" x14ac:dyDescent="0.2">
      <c r="D402"/>
      <c r="E402"/>
      <c r="F402"/>
      <c r="H402"/>
      <c r="I402"/>
    </row>
    <row r="403" spans="4:9" x14ac:dyDescent="0.2">
      <c r="D403"/>
      <c r="E403"/>
      <c r="F403"/>
      <c r="H403"/>
      <c r="I403"/>
    </row>
    <row r="404" spans="4:9" x14ac:dyDescent="0.2">
      <c r="D404"/>
      <c r="E404"/>
      <c r="F404"/>
      <c r="H404"/>
      <c r="I404"/>
    </row>
    <row r="405" spans="4:9" x14ac:dyDescent="0.2">
      <c r="D405"/>
      <c r="E405"/>
      <c r="F405"/>
      <c r="H405"/>
      <c r="I405"/>
    </row>
    <row r="406" spans="4:9" x14ac:dyDescent="0.2">
      <c r="D406"/>
      <c r="E406"/>
      <c r="F406"/>
      <c r="H406"/>
      <c r="I406"/>
    </row>
    <row r="407" spans="4:9" x14ac:dyDescent="0.2">
      <c r="D407"/>
      <c r="E407"/>
      <c r="F407"/>
      <c r="H407"/>
      <c r="I407"/>
    </row>
    <row r="408" spans="4:9" x14ac:dyDescent="0.2">
      <c r="D408"/>
      <c r="E408"/>
      <c r="F408"/>
      <c r="H408"/>
      <c r="I408"/>
    </row>
    <row r="409" spans="4:9" x14ac:dyDescent="0.2">
      <c r="D409"/>
      <c r="E409"/>
      <c r="F409"/>
      <c r="H409"/>
      <c r="I409"/>
    </row>
    <row r="410" spans="4:9" x14ac:dyDescent="0.2">
      <c r="D410"/>
      <c r="E410"/>
      <c r="F410"/>
      <c r="H410"/>
      <c r="I410"/>
    </row>
    <row r="411" spans="4:9" x14ac:dyDescent="0.2">
      <c r="D411"/>
      <c r="E411"/>
      <c r="F411"/>
      <c r="H411"/>
      <c r="I411"/>
    </row>
    <row r="412" spans="4:9" x14ac:dyDescent="0.2">
      <c r="D412"/>
      <c r="E412"/>
      <c r="F412"/>
      <c r="H412"/>
      <c r="I412"/>
    </row>
    <row r="413" spans="4:9" x14ac:dyDescent="0.2">
      <c r="D413"/>
      <c r="E413"/>
      <c r="F413"/>
      <c r="H413"/>
      <c r="I413"/>
    </row>
    <row r="414" spans="4:9" x14ac:dyDescent="0.2">
      <c r="D414"/>
      <c r="E414"/>
      <c r="F414"/>
      <c r="H414"/>
      <c r="I414"/>
    </row>
    <row r="415" spans="4:9" x14ac:dyDescent="0.2">
      <c r="D415"/>
      <c r="E415"/>
      <c r="F415"/>
      <c r="H415"/>
      <c r="I415"/>
    </row>
    <row r="416" spans="4:9" x14ac:dyDescent="0.2">
      <c r="D416"/>
      <c r="E416"/>
      <c r="F416"/>
      <c r="H416"/>
      <c r="I416"/>
    </row>
    <row r="417" spans="4:9" x14ac:dyDescent="0.2">
      <c r="D417"/>
      <c r="E417"/>
      <c r="F417"/>
      <c r="H417"/>
      <c r="I417"/>
    </row>
    <row r="418" spans="4:9" x14ac:dyDescent="0.2">
      <c r="D418"/>
      <c r="E418"/>
      <c r="F418"/>
      <c r="H418"/>
      <c r="I418"/>
    </row>
    <row r="419" spans="4:9" x14ac:dyDescent="0.2">
      <c r="D419"/>
      <c r="E419"/>
      <c r="F419"/>
      <c r="H419"/>
      <c r="I419"/>
    </row>
    <row r="420" spans="4:9" x14ac:dyDescent="0.2">
      <c r="D420"/>
      <c r="E420"/>
      <c r="F420"/>
      <c r="H420"/>
      <c r="I420"/>
    </row>
    <row r="421" spans="4:9" x14ac:dyDescent="0.2">
      <c r="D421"/>
      <c r="E421"/>
      <c r="F421"/>
      <c r="H421"/>
      <c r="I421"/>
    </row>
    <row r="422" spans="4:9" x14ac:dyDescent="0.2">
      <c r="D422"/>
      <c r="E422"/>
      <c r="F422"/>
      <c r="H422"/>
      <c r="I422"/>
    </row>
    <row r="423" spans="4:9" x14ac:dyDescent="0.2">
      <c r="D423"/>
      <c r="E423"/>
      <c r="F423"/>
      <c r="H423"/>
      <c r="I423"/>
    </row>
    <row r="424" spans="4:9" x14ac:dyDescent="0.2">
      <c r="D424"/>
      <c r="E424"/>
      <c r="F424"/>
      <c r="H424"/>
      <c r="I424"/>
    </row>
    <row r="425" spans="4:9" x14ac:dyDescent="0.2">
      <c r="D425"/>
      <c r="E425"/>
      <c r="F425"/>
      <c r="H425"/>
      <c r="I425"/>
    </row>
    <row r="426" spans="4:9" x14ac:dyDescent="0.2">
      <c r="D426"/>
      <c r="E426"/>
      <c r="F426"/>
      <c r="H426"/>
      <c r="I426"/>
    </row>
    <row r="427" spans="4:9" x14ac:dyDescent="0.2">
      <c r="D427"/>
      <c r="E427"/>
      <c r="F427"/>
      <c r="H427"/>
      <c r="I427"/>
    </row>
    <row r="428" spans="4:9" x14ac:dyDescent="0.2">
      <c r="D428"/>
      <c r="E428"/>
      <c r="F428"/>
      <c r="H428"/>
      <c r="I428"/>
    </row>
    <row r="429" spans="4:9" x14ac:dyDescent="0.2">
      <c r="D429"/>
      <c r="E429"/>
      <c r="F429"/>
      <c r="H429"/>
      <c r="I429"/>
    </row>
    <row r="430" spans="4:9" x14ac:dyDescent="0.2">
      <c r="D430"/>
      <c r="E430"/>
      <c r="F430"/>
      <c r="H430"/>
      <c r="I430"/>
    </row>
    <row r="431" spans="4:9" x14ac:dyDescent="0.2">
      <c r="D431"/>
      <c r="E431"/>
      <c r="F431"/>
      <c r="H431"/>
      <c r="I431"/>
    </row>
    <row r="432" spans="4:9" x14ac:dyDescent="0.2">
      <c r="D432"/>
      <c r="E432"/>
      <c r="F432"/>
      <c r="H432"/>
      <c r="I432"/>
    </row>
    <row r="433" spans="4:9" x14ac:dyDescent="0.2">
      <c r="D433"/>
      <c r="E433"/>
      <c r="F433"/>
      <c r="H433"/>
      <c r="I433"/>
    </row>
    <row r="434" spans="4:9" x14ac:dyDescent="0.2">
      <c r="D434"/>
      <c r="E434"/>
      <c r="F434"/>
      <c r="H434"/>
      <c r="I434"/>
    </row>
    <row r="435" spans="4:9" x14ac:dyDescent="0.2">
      <c r="D435"/>
      <c r="E435"/>
      <c r="F435"/>
      <c r="H435"/>
      <c r="I435"/>
    </row>
    <row r="436" spans="4:9" x14ac:dyDescent="0.2">
      <c r="D436"/>
      <c r="E436"/>
      <c r="F436"/>
      <c r="H436"/>
      <c r="I436"/>
    </row>
    <row r="437" spans="4:9" x14ac:dyDescent="0.2">
      <c r="D437"/>
      <c r="E437"/>
      <c r="F437"/>
      <c r="H437"/>
      <c r="I437"/>
    </row>
    <row r="438" spans="4:9" x14ac:dyDescent="0.2">
      <c r="D438"/>
      <c r="E438"/>
      <c r="F438"/>
      <c r="H438"/>
      <c r="I438"/>
    </row>
    <row r="439" spans="4:9" x14ac:dyDescent="0.2">
      <c r="D439"/>
      <c r="E439"/>
      <c r="F439"/>
      <c r="H439"/>
      <c r="I439"/>
    </row>
    <row r="440" spans="4:9" x14ac:dyDescent="0.2">
      <c r="D440"/>
      <c r="E440"/>
      <c r="F440"/>
      <c r="H440"/>
      <c r="I440"/>
    </row>
    <row r="441" spans="4:9" x14ac:dyDescent="0.2">
      <c r="D441"/>
      <c r="E441"/>
      <c r="F441"/>
      <c r="H441"/>
      <c r="I441"/>
    </row>
    <row r="442" spans="4:9" x14ac:dyDescent="0.2">
      <c r="D442"/>
      <c r="E442"/>
      <c r="F442"/>
      <c r="H442"/>
      <c r="I442"/>
    </row>
    <row r="443" spans="4:9" x14ac:dyDescent="0.2">
      <c r="D443"/>
      <c r="E443"/>
      <c r="F443"/>
      <c r="H443"/>
      <c r="I443"/>
    </row>
    <row r="444" spans="4:9" x14ac:dyDescent="0.2">
      <c r="D444"/>
      <c r="E444"/>
      <c r="F444"/>
      <c r="H444"/>
      <c r="I444"/>
    </row>
    <row r="445" spans="4:9" x14ac:dyDescent="0.2">
      <c r="D445"/>
      <c r="E445"/>
      <c r="F445"/>
      <c r="H445"/>
      <c r="I445"/>
    </row>
    <row r="446" spans="4:9" x14ac:dyDescent="0.2">
      <c r="D446"/>
      <c r="E446"/>
      <c r="F446"/>
      <c r="H446"/>
      <c r="I446"/>
    </row>
    <row r="447" spans="4:9" x14ac:dyDescent="0.2">
      <c r="D447"/>
      <c r="E447"/>
      <c r="F447"/>
      <c r="H447"/>
      <c r="I447"/>
    </row>
    <row r="448" spans="4:9" x14ac:dyDescent="0.2">
      <c r="D448"/>
      <c r="E448"/>
      <c r="F448"/>
      <c r="H448"/>
      <c r="I448"/>
    </row>
    <row r="449" spans="4:9" x14ac:dyDescent="0.2">
      <c r="D449"/>
      <c r="E449"/>
      <c r="F449"/>
      <c r="H449"/>
      <c r="I449"/>
    </row>
    <row r="450" spans="4:9" x14ac:dyDescent="0.2">
      <c r="D450"/>
      <c r="E450"/>
      <c r="F450"/>
      <c r="H450"/>
      <c r="I450"/>
    </row>
    <row r="451" spans="4:9" x14ac:dyDescent="0.2">
      <c r="D451"/>
      <c r="E451"/>
      <c r="F451"/>
      <c r="H451"/>
      <c r="I451"/>
    </row>
    <row r="452" spans="4:9" x14ac:dyDescent="0.2">
      <c r="D452"/>
      <c r="E452"/>
      <c r="F452"/>
      <c r="H452"/>
      <c r="I452"/>
    </row>
    <row r="453" spans="4:9" x14ac:dyDescent="0.2">
      <c r="D453"/>
      <c r="E453"/>
      <c r="F453"/>
      <c r="H453"/>
      <c r="I453"/>
    </row>
    <row r="454" spans="4:9" x14ac:dyDescent="0.2">
      <c r="D454"/>
      <c r="E454"/>
      <c r="F454"/>
      <c r="H454"/>
      <c r="I454"/>
    </row>
    <row r="455" spans="4:9" x14ac:dyDescent="0.2">
      <c r="D455"/>
      <c r="E455"/>
      <c r="F455"/>
      <c r="H455"/>
      <c r="I455"/>
    </row>
    <row r="456" spans="4:9" x14ac:dyDescent="0.2">
      <c r="D456"/>
      <c r="E456"/>
      <c r="F456"/>
      <c r="H456"/>
      <c r="I456"/>
    </row>
    <row r="457" spans="4:9" x14ac:dyDescent="0.2">
      <c r="D457"/>
      <c r="E457"/>
      <c r="F457"/>
      <c r="H457"/>
      <c r="I457"/>
    </row>
    <row r="458" spans="4:9" x14ac:dyDescent="0.2">
      <c r="D458"/>
      <c r="E458"/>
      <c r="F458"/>
      <c r="H458"/>
      <c r="I458"/>
    </row>
    <row r="459" spans="4:9" x14ac:dyDescent="0.2">
      <c r="D459"/>
      <c r="E459"/>
      <c r="F459"/>
      <c r="H459"/>
      <c r="I459"/>
    </row>
    <row r="460" spans="4:9" x14ac:dyDescent="0.2">
      <c r="D460"/>
      <c r="E460"/>
      <c r="F460"/>
      <c r="H460"/>
      <c r="I460"/>
    </row>
    <row r="461" spans="4:9" x14ac:dyDescent="0.2">
      <c r="D461"/>
      <c r="E461"/>
      <c r="F461"/>
      <c r="H461"/>
      <c r="I461"/>
    </row>
    <row r="462" spans="4:9" x14ac:dyDescent="0.2">
      <c r="D462"/>
      <c r="E462"/>
      <c r="F462"/>
      <c r="H462"/>
      <c r="I462"/>
    </row>
    <row r="463" spans="4:9" x14ac:dyDescent="0.2">
      <c r="D463"/>
      <c r="E463"/>
      <c r="F463"/>
      <c r="H463"/>
      <c r="I463"/>
    </row>
    <row r="464" spans="4:9" x14ac:dyDescent="0.2">
      <c r="D464"/>
      <c r="E464"/>
      <c r="F464"/>
      <c r="H464"/>
      <c r="I464"/>
    </row>
    <row r="465" spans="4:9" x14ac:dyDescent="0.2">
      <c r="D465"/>
      <c r="E465"/>
      <c r="F465"/>
      <c r="H465"/>
      <c r="I465"/>
    </row>
    <row r="466" spans="4:9" x14ac:dyDescent="0.2">
      <c r="D466"/>
      <c r="E466"/>
      <c r="F466"/>
      <c r="H466"/>
      <c r="I466"/>
    </row>
    <row r="467" spans="4:9" x14ac:dyDescent="0.2">
      <c r="D467"/>
      <c r="E467"/>
      <c r="F467"/>
      <c r="H467"/>
      <c r="I467"/>
    </row>
    <row r="468" spans="4:9" x14ac:dyDescent="0.2">
      <c r="D468"/>
      <c r="E468"/>
      <c r="F468"/>
      <c r="H468"/>
      <c r="I468"/>
    </row>
    <row r="469" spans="4:9" x14ac:dyDescent="0.2">
      <c r="D469"/>
      <c r="E469"/>
      <c r="F469"/>
      <c r="H469"/>
      <c r="I469"/>
    </row>
    <row r="470" spans="4:9" x14ac:dyDescent="0.2">
      <c r="D470"/>
      <c r="E470"/>
      <c r="F470"/>
      <c r="H470"/>
      <c r="I470"/>
    </row>
    <row r="471" spans="4:9" x14ac:dyDescent="0.2">
      <c r="D471"/>
      <c r="E471"/>
      <c r="F471"/>
      <c r="H471"/>
      <c r="I471"/>
    </row>
    <row r="472" spans="4:9" x14ac:dyDescent="0.2">
      <c r="D472"/>
      <c r="E472"/>
      <c r="F472"/>
      <c r="H472"/>
      <c r="I472"/>
    </row>
    <row r="473" spans="4:9" x14ac:dyDescent="0.2">
      <c r="D473"/>
      <c r="E473"/>
      <c r="F473"/>
      <c r="H473"/>
      <c r="I473"/>
    </row>
    <row r="474" spans="4:9" x14ac:dyDescent="0.2">
      <c r="D474"/>
      <c r="E474"/>
      <c r="F474"/>
      <c r="H474"/>
      <c r="I474"/>
    </row>
    <row r="475" spans="4:9" x14ac:dyDescent="0.2">
      <c r="D475"/>
      <c r="E475"/>
      <c r="F475"/>
      <c r="H475"/>
      <c r="I475"/>
    </row>
    <row r="476" spans="4:9" x14ac:dyDescent="0.2">
      <c r="D476"/>
      <c r="E476"/>
      <c r="F476"/>
      <c r="H476"/>
      <c r="I476"/>
    </row>
    <row r="477" spans="4:9" x14ac:dyDescent="0.2">
      <c r="D477"/>
      <c r="E477"/>
      <c r="F477"/>
      <c r="H477"/>
      <c r="I477"/>
    </row>
    <row r="478" spans="4:9" x14ac:dyDescent="0.2">
      <c r="D478"/>
      <c r="E478"/>
      <c r="F478"/>
      <c r="H478"/>
      <c r="I478"/>
    </row>
    <row r="479" spans="4:9" x14ac:dyDescent="0.2">
      <c r="D479"/>
      <c r="E479"/>
      <c r="F479"/>
      <c r="H479"/>
      <c r="I479"/>
    </row>
    <row r="480" spans="4:9" x14ac:dyDescent="0.2">
      <c r="D480"/>
      <c r="E480"/>
      <c r="F480"/>
      <c r="H480"/>
      <c r="I480"/>
    </row>
    <row r="481" spans="4:9" x14ac:dyDescent="0.2">
      <c r="D481"/>
      <c r="E481"/>
      <c r="F481"/>
      <c r="H481"/>
      <c r="I481"/>
    </row>
    <row r="482" spans="4:9" x14ac:dyDescent="0.2">
      <c r="D482"/>
      <c r="E482"/>
      <c r="F482"/>
      <c r="H482"/>
      <c r="I482"/>
    </row>
    <row r="483" spans="4:9" x14ac:dyDescent="0.2">
      <c r="D483"/>
      <c r="E483"/>
      <c r="F483"/>
      <c r="H483"/>
      <c r="I483"/>
    </row>
    <row r="484" spans="4:9" x14ac:dyDescent="0.2">
      <c r="D484"/>
      <c r="E484"/>
      <c r="F484"/>
      <c r="H484"/>
      <c r="I484"/>
    </row>
    <row r="485" spans="4:9" x14ac:dyDescent="0.2">
      <c r="D485"/>
      <c r="E485"/>
      <c r="F485"/>
      <c r="H485"/>
      <c r="I485"/>
    </row>
    <row r="486" spans="4:9" x14ac:dyDescent="0.2">
      <c r="D486"/>
      <c r="E486"/>
      <c r="F486"/>
      <c r="H486"/>
      <c r="I486"/>
    </row>
    <row r="487" spans="4:9" x14ac:dyDescent="0.2">
      <c r="D487"/>
      <c r="E487"/>
      <c r="F487"/>
      <c r="H487"/>
      <c r="I487"/>
    </row>
    <row r="488" spans="4:9" x14ac:dyDescent="0.2">
      <c r="D488"/>
      <c r="E488"/>
      <c r="F488"/>
      <c r="H488"/>
      <c r="I488"/>
    </row>
    <row r="489" spans="4:9" x14ac:dyDescent="0.2">
      <c r="D489"/>
      <c r="E489"/>
      <c r="F489"/>
      <c r="H489"/>
      <c r="I489"/>
    </row>
    <row r="490" spans="4:9" x14ac:dyDescent="0.2">
      <c r="D490"/>
      <c r="E490"/>
      <c r="F490"/>
      <c r="H490"/>
      <c r="I490"/>
    </row>
    <row r="491" spans="4:9" x14ac:dyDescent="0.2">
      <c r="D491"/>
      <c r="E491"/>
      <c r="F491"/>
      <c r="H491"/>
      <c r="I491"/>
    </row>
    <row r="492" spans="4:9" x14ac:dyDescent="0.2">
      <c r="D492"/>
      <c r="E492"/>
      <c r="F492"/>
      <c r="H492"/>
      <c r="I492"/>
    </row>
    <row r="493" spans="4:9" x14ac:dyDescent="0.2">
      <c r="D493"/>
      <c r="E493"/>
      <c r="F493"/>
      <c r="H493"/>
      <c r="I493"/>
    </row>
    <row r="494" spans="4:9" x14ac:dyDescent="0.2">
      <c r="D494"/>
      <c r="E494"/>
      <c r="F494"/>
      <c r="H494"/>
      <c r="I494"/>
    </row>
    <row r="495" spans="4:9" x14ac:dyDescent="0.2">
      <c r="D495"/>
      <c r="E495"/>
      <c r="F495"/>
      <c r="H495"/>
      <c r="I495"/>
    </row>
    <row r="496" spans="4:9" x14ac:dyDescent="0.2">
      <c r="D496"/>
      <c r="E496"/>
      <c r="F496"/>
      <c r="H496"/>
      <c r="I496"/>
    </row>
    <row r="497" spans="4:9" x14ac:dyDescent="0.2">
      <c r="D497"/>
      <c r="E497"/>
      <c r="F497"/>
      <c r="H497"/>
      <c r="I497"/>
    </row>
    <row r="498" spans="4:9" x14ac:dyDescent="0.2">
      <c r="D498"/>
      <c r="E498"/>
      <c r="F498"/>
      <c r="H498"/>
      <c r="I498"/>
    </row>
    <row r="499" spans="4:9" x14ac:dyDescent="0.2">
      <c r="D499"/>
      <c r="E499"/>
      <c r="F499"/>
      <c r="H499"/>
      <c r="I499"/>
    </row>
    <row r="500" spans="4:9" x14ac:dyDescent="0.2">
      <c r="D500"/>
      <c r="E500"/>
      <c r="F500"/>
      <c r="H500"/>
      <c r="I500"/>
    </row>
    <row r="501" spans="4:9" x14ac:dyDescent="0.2">
      <c r="D501"/>
      <c r="E501"/>
      <c r="F501"/>
      <c r="H501"/>
      <c r="I501"/>
    </row>
    <row r="502" spans="4:9" x14ac:dyDescent="0.2">
      <c r="D502"/>
      <c r="E502"/>
      <c r="F502"/>
      <c r="H502"/>
      <c r="I502"/>
    </row>
    <row r="503" spans="4:9" x14ac:dyDescent="0.2">
      <c r="D503"/>
      <c r="E503"/>
      <c r="F503"/>
      <c r="H503"/>
      <c r="I503"/>
    </row>
    <row r="504" spans="4:9" x14ac:dyDescent="0.2">
      <c r="D504"/>
      <c r="E504"/>
      <c r="F504"/>
      <c r="H504"/>
      <c r="I504"/>
    </row>
    <row r="505" spans="4:9" x14ac:dyDescent="0.2">
      <c r="D505"/>
      <c r="E505"/>
      <c r="F505"/>
      <c r="H505"/>
      <c r="I505"/>
    </row>
    <row r="506" spans="4:9" x14ac:dyDescent="0.2">
      <c r="D506"/>
      <c r="E506"/>
      <c r="F506"/>
      <c r="H506"/>
      <c r="I506"/>
    </row>
    <row r="507" spans="4:9" x14ac:dyDescent="0.2">
      <c r="D507"/>
      <c r="E507"/>
      <c r="F507"/>
      <c r="H507"/>
      <c r="I507"/>
    </row>
    <row r="508" spans="4:9" x14ac:dyDescent="0.2">
      <c r="D508"/>
      <c r="E508"/>
      <c r="F508"/>
      <c r="H508"/>
      <c r="I508"/>
    </row>
    <row r="509" spans="4:9" x14ac:dyDescent="0.2">
      <c r="D509"/>
      <c r="E509"/>
      <c r="F509"/>
      <c r="H509"/>
      <c r="I509"/>
    </row>
    <row r="510" spans="4:9" x14ac:dyDescent="0.2">
      <c r="D510"/>
      <c r="E510"/>
      <c r="F510"/>
      <c r="H510"/>
      <c r="I510"/>
    </row>
    <row r="511" spans="4:9" x14ac:dyDescent="0.2">
      <c r="D511"/>
      <c r="E511"/>
      <c r="F511"/>
      <c r="H511"/>
      <c r="I511"/>
    </row>
    <row r="512" spans="4:9" x14ac:dyDescent="0.2">
      <c r="D512"/>
      <c r="E512"/>
      <c r="F512"/>
      <c r="H512"/>
      <c r="I512"/>
    </row>
    <row r="513" spans="4:9" x14ac:dyDescent="0.2">
      <c r="D513"/>
      <c r="E513"/>
      <c r="F513"/>
      <c r="H513"/>
      <c r="I513"/>
    </row>
    <row r="514" spans="4:9" x14ac:dyDescent="0.2">
      <c r="D514"/>
      <c r="E514"/>
      <c r="F514"/>
      <c r="H514"/>
      <c r="I514"/>
    </row>
    <row r="515" spans="4:9" x14ac:dyDescent="0.2">
      <c r="D515"/>
      <c r="E515"/>
      <c r="F515"/>
      <c r="H515"/>
      <c r="I515"/>
    </row>
    <row r="516" spans="4:9" x14ac:dyDescent="0.2">
      <c r="D516"/>
      <c r="E516"/>
      <c r="F516"/>
      <c r="H516"/>
      <c r="I516"/>
    </row>
    <row r="517" spans="4:9" x14ac:dyDescent="0.2">
      <c r="D517"/>
      <c r="E517"/>
      <c r="F517"/>
      <c r="H517"/>
      <c r="I517"/>
    </row>
    <row r="518" spans="4:9" x14ac:dyDescent="0.2">
      <c r="D518"/>
      <c r="E518"/>
      <c r="F518"/>
      <c r="H518"/>
      <c r="I518"/>
    </row>
    <row r="519" spans="4:9" x14ac:dyDescent="0.2">
      <c r="D519"/>
      <c r="E519"/>
      <c r="F519"/>
      <c r="H519"/>
      <c r="I519"/>
    </row>
    <row r="520" spans="4:9" x14ac:dyDescent="0.2">
      <c r="D520"/>
      <c r="E520"/>
      <c r="F520"/>
      <c r="H520"/>
      <c r="I520"/>
    </row>
    <row r="521" spans="4:9" x14ac:dyDescent="0.2">
      <c r="D521"/>
      <c r="E521"/>
      <c r="F521"/>
      <c r="H521"/>
      <c r="I521"/>
    </row>
    <row r="522" spans="4:9" x14ac:dyDescent="0.2">
      <c r="D522"/>
      <c r="E522"/>
      <c r="F522"/>
      <c r="H522"/>
      <c r="I522"/>
    </row>
    <row r="523" spans="4:9" x14ac:dyDescent="0.2">
      <c r="D523"/>
      <c r="E523"/>
      <c r="F523"/>
      <c r="H523"/>
      <c r="I523"/>
    </row>
    <row r="524" spans="4:9" x14ac:dyDescent="0.2">
      <c r="D524"/>
      <c r="E524"/>
      <c r="F524"/>
      <c r="H524"/>
      <c r="I524"/>
    </row>
    <row r="525" spans="4:9" x14ac:dyDescent="0.2">
      <c r="D525"/>
      <c r="E525"/>
      <c r="F525"/>
      <c r="H525"/>
      <c r="I525"/>
    </row>
    <row r="526" spans="4:9" x14ac:dyDescent="0.2">
      <c r="D526"/>
      <c r="E526"/>
      <c r="F526"/>
      <c r="H526"/>
      <c r="I526"/>
    </row>
    <row r="527" spans="4:9" x14ac:dyDescent="0.2">
      <c r="D527"/>
      <c r="E527"/>
      <c r="F527"/>
      <c r="H527"/>
      <c r="I527"/>
    </row>
    <row r="528" spans="4:9" x14ac:dyDescent="0.2">
      <c r="D528"/>
      <c r="E528"/>
      <c r="F528"/>
      <c r="H528"/>
      <c r="I528"/>
    </row>
    <row r="529" spans="4:9" x14ac:dyDescent="0.2">
      <c r="D529"/>
      <c r="E529"/>
      <c r="F529"/>
      <c r="H529"/>
      <c r="I529"/>
    </row>
    <row r="530" spans="4:9" x14ac:dyDescent="0.2">
      <c r="D530"/>
      <c r="E530"/>
      <c r="F530"/>
      <c r="H530"/>
      <c r="I530"/>
    </row>
    <row r="531" spans="4:9" x14ac:dyDescent="0.2">
      <c r="D531"/>
      <c r="E531"/>
      <c r="F531"/>
      <c r="H531"/>
      <c r="I531"/>
    </row>
    <row r="532" spans="4:9" x14ac:dyDescent="0.2">
      <c r="D532"/>
      <c r="E532"/>
      <c r="F532"/>
      <c r="H532"/>
      <c r="I532"/>
    </row>
    <row r="533" spans="4:9" x14ac:dyDescent="0.2">
      <c r="D533"/>
      <c r="E533"/>
      <c r="F533"/>
      <c r="H533"/>
      <c r="I533"/>
    </row>
    <row r="534" spans="4:9" x14ac:dyDescent="0.2">
      <c r="D534"/>
      <c r="E534"/>
      <c r="F534"/>
      <c r="H534"/>
      <c r="I534"/>
    </row>
    <row r="535" spans="4:9" x14ac:dyDescent="0.2">
      <c r="D535"/>
      <c r="E535"/>
      <c r="F535"/>
      <c r="H535"/>
      <c r="I535"/>
    </row>
    <row r="536" spans="4:9" x14ac:dyDescent="0.2">
      <c r="D536"/>
      <c r="E536"/>
      <c r="F536"/>
      <c r="H536"/>
      <c r="I536"/>
    </row>
    <row r="537" spans="4:9" x14ac:dyDescent="0.2">
      <c r="D537"/>
      <c r="E537"/>
      <c r="F537"/>
      <c r="H537"/>
      <c r="I537"/>
    </row>
    <row r="538" spans="4:9" x14ac:dyDescent="0.2">
      <c r="D538"/>
      <c r="E538"/>
      <c r="F538"/>
      <c r="H538"/>
      <c r="I538"/>
    </row>
    <row r="539" spans="4:9" x14ac:dyDescent="0.2">
      <c r="D539"/>
      <c r="E539"/>
      <c r="F539"/>
      <c r="H539"/>
      <c r="I539"/>
    </row>
  </sheetData>
  <mergeCells count="4">
    <mergeCell ref="E4:F4"/>
    <mergeCell ref="I4:J4"/>
    <mergeCell ref="B1:M1"/>
    <mergeCell ref="A1:A42"/>
  </mergeCells>
  <phoneticPr fontId="0" type="noConversion"/>
  <printOptions horizontalCentered="1" verticalCentered="1"/>
  <pageMargins left="0.35433070866141736" right="0.35433070866141736" top="0.19685039370078741" bottom="0.19685039370078741" header="0.51181102362204722" footer="0.19685039370078741"/>
  <pageSetup paperSize="9"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28</vt:i4>
      </vt:variant>
    </vt:vector>
  </HeadingPairs>
  <TitlesOfParts>
    <vt:vector size="60" baseType="lpstr">
      <vt:lpstr>Tables 1(a) 1(b) 1(c)</vt:lpstr>
      <vt:lpstr>Tables 2(a) 2(b)</vt:lpstr>
      <vt:lpstr>Table 3</vt:lpstr>
      <vt:lpstr>Tables 4(a) 4(b)</vt:lpstr>
      <vt:lpstr>Table 5</vt:lpstr>
      <vt:lpstr>Table 6</vt:lpstr>
      <vt:lpstr>Table 7(a)</vt:lpstr>
      <vt:lpstr>Table 7(b)</vt:lpstr>
      <vt:lpstr>Table 8(a)</vt:lpstr>
      <vt:lpstr>Table 8(b)</vt:lpstr>
      <vt:lpstr>Table 9(a)</vt:lpstr>
      <vt:lpstr>Table 9(b)</vt:lpstr>
      <vt:lpstr>Table 10(a)</vt:lpstr>
      <vt:lpstr>Table 10(b)</vt:lpstr>
      <vt:lpstr>Table 11</vt:lpstr>
      <vt:lpstr>Table 12</vt:lpstr>
      <vt:lpstr>Table 13</vt:lpstr>
      <vt:lpstr>Table 14(a)</vt:lpstr>
      <vt:lpstr>Table 14(b)</vt:lpstr>
      <vt:lpstr>Table 15</vt:lpstr>
      <vt:lpstr>Table 16(a)</vt:lpstr>
      <vt:lpstr>Table 16(b)</vt:lpstr>
      <vt:lpstr>Table 17</vt:lpstr>
      <vt:lpstr>Table 18</vt:lpstr>
      <vt:lpstr>Table 19(a) - part 1</vt:lpstr>
      <vt:lpstr>Table 19(a) - part 2</vt:lpstr>
      <vt:lpstr>Table 19(a) - part 3</vt:lpstr>
      <vt:lpstr>Table 19(b) - part 1</vt:lpstr>
      <vt:lpstr>Table 19(b) - part 2</vt:lpstr>
      <vt:lpstr>Table 19(b) - part 3</vt:lpstr>
      <vt:lpstr>Table 19(b) - part 4</vt:lpstr>
      <vt:lpstr>Table 19(b) - part 5</vt:lpstr>
      <vt:lpstr>'Table 10(a)'!Print_Area</vt:lpstr>
      <vt:lpstr>'Table 10(b)'!Print_Area</vt:lpstr>
      <vt:lpstr>'Table 11'!Print_Area</vt:lpstr>
      <vt:lpstr>'Table 12'!Print_Area</vt:lpstr>
      <vt:lpstr>'Table 13'!Print_Area</vt:lpstr>
      <vt:lpstr>'Table 14(a)'!Print_Area</vt:lpstr>
      <vt:lpstr>'Table 14(b)'!Print_Area</vt:lpstr>
      <vt:lpstr>'Table 15'!Print_Area</vt:lpstr>
      <vt:lpstr>'Table 16(a)'!Print_Area</vt:lpstr>
      <vt:lpstr>'Table 16(b)'!Print_Area</vt:lpstr>
      <vt:lpstr>'Table 19(a) - part 1'!Print_Area</vt:lpstr>
      <vt:lpstr>'Table 19(a) - part 2'!Print_Area</vt:lpstr>
      <vt:lpstr>'Table 19(a) - part 3'!Print_Area</vt:lpstr>
      <vt:lpstr>'Table 19(b) - part 1'!Print_Area</vt:lpstr>
      <vt:lpstr>'Table 19(b) - part 2'!Print_Area</vt:lpstr>
      <vt:lpstr>'Table 19(b) - part 3'!Print_Area</vt:lpstr>
      <vt:lpstr>'Table 19(b) - part 4'!Print_Area</vt:lpstr>
      <vt:lpstr>'Table 19(b) - part 5'!Print_Area</vt:lpstr>
      <vt:lpstr>'Table 3'!Print_Area</vt:lpstr>
      <vt:lpstr>'Table 5'!Print_Area</vt:lpstr>
      <vt:lpstr>'Table 7(a)'!Print_Area</vt:lpstr>
      <vt:lpstr>'Table 7(b)'!Print_Area</vt:lpstr>
      <vt:lpstr>'Table 8(a)'!Print_Area</vt:lpstr>
      <vt:lpstr>'Table 8(b)'!Print_Area</vt:lpstr>
      <vt:lpstr>'Table 9(a)'!Print_Area</vt:lpstr>
      <vt:lpstr>'Table 9(b)'!Print_Area</vt:lpstr>
      <vt:lpstr>'Tables 1(a) 1(b) 1(c)'!Print_Area</vt:lpstr>
      <vt:lpstr>'Tables 2(a) 2(b)'!Print_Area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HSH</dc:creator>
  <cp:lastModifiedBy>Kopras Andrew</cp:lastModifiedBy>
  <cp:lastPrinted>2014-09-19T01:34:59Z</cp:lastPrinted>
  <dcterms:created xsi:type="dcterms:W3CDTF">1998-07-27T05:45:37Z</dcterms:created>
  <dcterms:modified xsi:type="dcterms:W3CDTF">2015-01-27T22:36:52Z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SDocType">
    <vt:lpwstr>NTSAVE</vt:lpwstr>
  </property>
</Properties>
</file>