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filterPrivacy="1" codeName="ThisWorkbook"/>
  <bookViews>
    <workbookView xWindow="-15" yWindow="-15" windowWidth="12120" windowHeight="5985" tabRatio="671" activeTab="2"/>
  </bookViews>
  <sheets>
    <sheet name="P24" sheetId="1" r:id="rId1"/>
    <sheet name="P25" sheetId="2" r:id="rId2"/>
    <sheet name="P26" sheetId="3" r:id="rId3"/>
    <sheet name="P27" sheetId="12" r:id="rId4"/>
  </sheets>
  <externalReferences>
    <externalReference r:id="rId5"/>
  </externalReferences>
  <definedNames>
    <definedName name="_xlnm.Print_Area" localSheetId="0">'P24'!$A$1:$N$33</definedName>
    <definedName name="_xlnm.Print_Area" localSheetId="1">'P25'!$A$1:$N$27</definedName>
    <definedName name="_xlnm.Print_Area" localSheetId="2">'P26'!$A$1:$M$47</definedName>
    <definedName name="_xlnm.Print_Area" localSheetId="3">'P27'!$A$1:$M$50</definedName>
    <definedName name="Print_Area_MI">[1]EXPENDITURE!$B$2:$N$59</definedName>
  </definedNames>
  <calcPr calcId="145621"/>
</workbook>
</file>

<file path=xl/calcChain.xml><?xml version="1.0" encoding="utf-8"?>
<calcChain xmlns="http://schemas.openxmlformats.org/spreadsheetml/2006/main">
  <c r="L30" i="12" l="1"/>
  <c r="L31" i="12"/>
  <c r="M31" i="12" l="1"/>
  <c r="K31" i="12"/>
  <c r="I31" i="12"/>
  <c r="F31" i="12"/>
  <c r="J31" i="12" s="1"/>
  <c r="L16" i="12" l="1"/>
  <c r="I16" i="12"/>
  <c r="J16" i="12"/>
  <c r="F16" i="12"/>
  <c r="I30" i="12" l="1"/>
  <c r="J30" i="12"/>
  <c r="F30" i="12"/>
  <c r="I15" i="12"/>
  <c r="F15" i="12"/>
  <c r="L15" i="12" s="1"/>
  <c r="J15" i="12" l="1"/>
  <c r="K30" i="12" s="1"/>
  <c r="M30" i="12" s="1"/>
  <c r="F14" i="12"/>
  <c r="I14" i="12"/>
  <c r="J14" i="12"/>
  <c r="F29" i="12"/>
  <c r="I29" i="12"/>
  <c r="J29" i="12"/>
  <c r="K29" i="12"/>
  <c r="L29" i="12"/>
  <c r="M29" i="12" s="1"/>
  <c r="L14" i="12"/>
  <c r="I13" i="12"/>
  <c r="F13" i="12"/>
  <c r="L13" i="12"/>
  <c r="L28" i="12"/>
  <c r="I28" i="12"/>
  <c r="F28" i="12"/>
  <c r="J28" i="12"/>
  <c r="J13" i="12"/>
  <c r="K28" i="12"/>
  <c r="M28" i="12"/>
  <c r="F21" i="12"/>
  <c r="L11" i="12"/>
  <c r="I12" i="12"/>
  <c r="F12" i="12"/>
  <c r="L12" i="12"/>
  <c r="I6" i="12"/>
  <c r="F6" i="12"/>
  <c r="L6" i="12"/>
  <c r="L27" i="12"/>
  <c r="J12" i="12"/>
  <c r="F27" i="12"/>
  <c r="I27" i="12"/>
  <c r="J27" i="12"/>
  <c r="K27" i="12"/>
  <c r="M27" i="12"/>
  <c r="L23" i="12"/>
  <c r="L24" i="12"/>
  <c r="L25" i="12"/>
  <c r="J11" i="12"/>
  <c r="J26" i="12"/>
  <c r="K26" i="12"/>
  <c r="L26" i="12"/>
  <c r="M26" i="12"/>
  <c r="J6" i="12"/>
  <c r="J10" i="12"/>
  <c r="F25" i="12"/>
  <c r="I25" i="12"/>
  <c r="J25" i="12"/>
  <c r="K25" i="12"/>
  <c r="M25" i="12"/>
  <c r="L10" i="12"/>
  <c r="L9" i="12"/>
  <c r="J9" i="12"/>
  <c r="F24" i="12"/>
  <c r="I24" i="12"/>
  <c r="J24" i="12"/>
  <c r="K24" i="12"/>
  <c r="M24" i="12"/>
  <c r="J23" i="12"/>
  <c r="K23" i="12"/>
  <c r="M23" i="12"/>
  <c r="I8" i="12"/>
  <c r="L8" i="12"/>
  <c r="G31" i="1"/>
  <c r="I31" i="1"/>
  <c r="L31" i="1"/>
  <c r="N31" i="1"/>
  <c r="M31" i="1"/>
  <c r="G30" i="1"/>
  <c r="I30" i="1"/>
  <c r="L30" i="1"/>
  <c r="N30" i="1"/>
  <c r="M30" i="1"/>
  <c r="G29" i="1"/>
  <c r="I29" i="1"/>
  <c r="L29" i="1"/>
  <c r="N29" i="1"/>
  <c r="M29" i="1"/>
  <c r="G28" i="1"/>
  <c r="I28" i="1"/>
  <c r="L28" i="1"/>
  <c r="N28" i="1"/>
  <c r="M28" i="1"/>
  <c r="G27" i="1"/>
  <c r="I27" i="1"/>
  <c r="L27" i="1"/>
  <c r="N27" i="1"/>
  <c r="M27" i="1"/>
  <c r="G26" i="1"/>
  <c r="I26" i="1"/>
  <c r="L26" i="1"/>
  <c r="N26" i="1"/>
  <c r="M26" i="1"/>
  <c r="G25" i="1"/>
  <c r="I25" i="1"/>
  <c r="L25" i="1"/>
  <c r="N25" i="1"/>
  <c r="M25" i="1"/>
  <c r="G24" i="1"/>
  <c r="I24" i="1"/>
  <c r="L24" i="1"/>
  <c r="N24" i="1"/>
  <c r="M24" i="1"/>
  <c r="G23" i="1"/>
  <c r="I23" i="1"/>
  <c r="L23" i="1"/>
  <c r="N23" i="1"/>
  <c r="M23" i="1"/>
  <c r="G22" i="1"/>
  <c r="I22" i="1"/>
  <c r="L22" i="1"/>
  <c r="N22" i="1"/>
  <c r="M22" i="1"/>
  <c r="G21" i="1"/>
  <c r="I21" i="1"/>
  <c r="L21" i="1"/>
  <c r="N21" i="1"/>
  <c r="M21" i="1"/>
  <c r="G20" i="1"/>
  <c r="I20" i="1"/>
  <c r="L20" i="1"/>
  <c r="N20" i="1"/>
  <c r="M20" i="1"/>
  <c r="G19" i="1"/>
  <c r="I19" i="1"/>
  <c r="L19" i="1"/>
  <c r="N19" i="1"/>
  <c r="M19" i="1"/>
  <c r="G18" i="1"/>
  <c r="I18" i="1"/>
  <c r="L18" i="1"/>
  <c r="N18" i="1"/>
  <c r="M18" i="1"/>
  <c r="G17" i="1"/>
  <c r="I17" i="1"/>
  <c r="L17" i="1"/>
  <c r="N17" i="1"/>
  <c r="M17" i="1"/>
  <c r="G16" i="1"/>
  <c r="I16" i="1"/>
  <c r="L16" i="1"/>
  <c r="N16" i="1"/>
  <c r="M16" i="1"/>
  <c r="G15" i="1"/>
  <c r="I15" i="1"/>
  <c r="L15" i="1"/>
  <c r="N15" i="1"/>
  <c r="M15" i="1"/>
  <c r="G14" i="1"/>
  <c r="I14" i="1"/>
  <c r="L14" i="1"/>
  <c r="N14" i="1"/>
  <c r="M14" i="1"/>
  <c r="G13" i="1"/>
  <c r="I13" i="1"/>
  <c r="L13" i="1"/>
  <c r="N13" i="1"/>
  <c r="M13" i="1"/>
  <c r="G12" i="1"/>
  <c r="I12" i="1"/>
  <c r="L12" i="1"/>
  <c r="N12" i="1"/>
  <c r="M12" i="1"/>
  <c r="G11" i="1"/>
  <c r="I11" i="1"/>
  <c r="L11" i="1"/>
  <c r="N11" i="1"/>
  <c r="M11" i="1"/>
  <c r="G10" i="1"/>
  <c r="I10" i="1"/>
  <c r="L10" i="1"/>
  <c r="N10" i="1"/>
  <c r="M10" i="1"/>
  <c r="G9" i="1"/>
  <c r="I9" i="1"/>
  <c r="L9" i="1"/>
  <c r="N9" i="1"/>
  <c r="M9" i="1"/>
  <c r="G8" i="1"/>
  <c r="I8" i="1"/>
  <c r="L8" i="1"/>
  <c r="N8" i="1"/>
  <c r="M8" i="1"/>
  <c r="G7" i="1"/>
  <c r="I7" i="1"/>
  <c r="L7" i="1"/>
  <c r="N7" i="1"/>
  <c r="M7" i="1"/>
  <c r="G6" i="1"/>
  <c r="I6" i="1"/>
  <c r="L6" i="1"/>
  <c r="N6" i="1"/>
  <c r="M6" i="1"/>
  <c r="G5" i="1"/>
  <c r="I5" i="1"/>
  <c r="L5" i="1"/>
  <c r="N5" i="1"/>
  <c r="M5" i="1"/>
  <c r="G20" i="2"/>
  <c r="L20" i="2"/>
  <c r="M20" i="2"/>
  <c r="G19" i="2"/>
  <c r="L19" i="2"/>
  <c r="M19" i="2"/>
  <c r="G18" i="2"/>
  <c r="L18" i="2"/>
  <c r="M18" i="2"/>
  <c r="G17" i="2"/>
  <c r="L17" i="2"/>
  <c r="M17" i="2"/>
  <c r="G16" i="2"/>
  <c r="L16" i="2"/>
  <c r="M16" i="2"/>
  <c r="G15" i="2"/>
  <c r="L15" i="2"/>
  <c r="M15" i="2"/>
  <c r="G14" i="2"/>
  <c r="L14" i="2"/>
  <c r="M14" i="2"/>
  <c r="G13" i="2"/>
  <c r="L13" i="2"/>
  <c r="M13" i="2"/>
  <c r="G12" i="2"/>
  <c r="L12" i="2"/>
  <c r="M12" i="2"/>
  <c r="G11" i="2"/>
  <c r="L11" i="2"/>
  <c r="M11" i="2"/>
  <c r="G10" i="2"/>
  <c r="L10" i="2"/>
  <c r="M10" i="2"/>
  <c r="G9" i="2"/>
  <c r="L9" i="2"/>
  <c r="M9" i="2"/>
  <c r="G8" i="2"/>
  <c r="L8" i="2"/>
  <c r="M8" i="2"/>
  <c r="G7" i="2"/>
  <c r="L7" i="2"/>
  <c r="M7" i="2"/>
  <c r="G6" i="2"/>
  <c r="L6" i="2"/>
  <c r="M6" i="2"/>
  <c r="G5" i="2"/>
  <c r="L5" i="2"/>
  <c r="M5" i="2"/>
  <c r="I20" i="2"/>
  <c r="N20" i="2"/>
  <c r="I19" i="2"/>
  <c r="N19" i="2"/>
  <c r="I18" i="2"/>
  <c r="N18" i="2"/>
  <c r="I17" i="2"/>
  <c r="N17" i="2"/>
  <c r="I16" i="2"/>
  <c r="N16" i="2"/>
  <c r="I15" i="2"/>
  <c r="N15" i="2"/>
  <c r="I14" i="2"/>
  <c r="N14" i="2"/>
  <c r="I13" i="2"/>
  <c r="N13" i="2"/>
  <c r="I12" i="2"/>
  <c r="N12" i="2"/>
  <c r="I11" i="2"/>
  <c r="N11" i="2"/>
  <c r="I10" i="2"/>
  <c r="N10" i="2"/>
  <c r="I9" i="2"/>
  <c r="N9" i="2"/>
  <c r="I8" i="2"/>
  <c r="N8" i="2"/>
  <c r="I7" i="2"/>
  <c r="N7" i="2"/>
  <c r="I6" i="2"/>
  <c r="N6" i="2"/>
  <c r="I5" i="2"/>
  <c r="N5" i="2"/>
  <c r="F28" i="3"/>
  <c r="I28" i="3"/>
  <c r="J28" i="3"/>
  <c r="I31" i="3"/>
  <c r="I30" i="3"/>
  <c r="I29" i="3"/>
  <c r="I27" i="3"/>
  <c r="I26" i="3"/>
  <c r="I25" i="3"/>
  <c r="I13" i="3"/>
  <c r="F13" i="3"/>
  <c r="J13" i="3"/>
  <c r="K28" i="3"/>
  <c r="M28" i="3"/>
  <c r="L13" i="3"/>
  <c r="K16" i="3"/>
  <c r="L21" i="3"/>
  <c r="K6" i="3"/>
  <c r="F16" i="3"/>
  <c r="I16" i="3"/>
  <c r="J16" i="3"/>
  <c r="F31" i="3"/>
  <c r="J31" i="3"/>
  <c r="K31" i="3"/>
  <c r="F30" i="3"/>
  <c r="J30" i="3"/>
  <c r="I15" i="3"/>
  <c r="F15" i="3"/>
  <c r="J15" i="3"/>
  <c r="K30" i="3"/>
  <c r="M30" i="3"/>
  <c r="L15" i="3"/>
  <c r="F22" i="3"/>
  <c r="I22" i="3"/>
  <c r="J22" i="3"/>
  <c r="I7" i="3"/>
  <c r="F7" i="3"/>
  <c r="J7" i="3"/>
  <c r="K22" i="3"/>
  <c r="F21" i="3"/>
  <c r="I21" i="3"/>
  <c r="J21" i="3"/>
  <c r="I6" i="3"/>
  <c r="F6" i="3"/>
  <c r="J6" i="3"/>
  <c r="K21" i="3"/>
  <c r="F29" i="3"/>
  <c r="J29" i="3"/>
  <c r="I14" i="3"/>
  <c r="F14" i="3"/>
  <c r="J14" i="3"/>
  <c r="K29" i="3"/>
  <c r="M29" i="3"/>
  <c r="F27" i="3"/>
  <c r="J27" i="3"/>
  <c r="I12" i="3"/>
  <c r="F12" i="3"/>
  <c r="J12" i="3"/>
  <c r="K27" i="3"/>
  <c r="M27" i="3"/>
  <c r="F26" i="3"/>
  <c r="J26" i="3"/>
  <c r="I11" i="3"/>
  <c r="F11" i="3"/>
  <c r="J11" i="3"/>
  <c r="K26" i="3"/>
  <c r="M26" i="3"/>
  <c r="F25" i="3"/>
  <c r="J25" i="3"/>
  <c r="I10" i="3"/>
  <c r="F10" i="3"/>
  <c r="J10" i="3"/>
  <c r="K25" i="3"/>
  <c r="M25" i="3"/>
  <c r="F24" i="3"/>
  <c r="I24" i="3"/>
  <c r="J24" i="3"/>
  <c r="I9" i="3"/>
  <c r="F9" i="3"/>
  <c r="J9" i="3"/>
  <c r="K24" i="3"/>
  <c r="M24" i="3"/>
  <c r="F23" i="3"/>
  <c r="I23" i="3"/>
  <c r="J23" i="3"/>
  <c r="I8" i="3"/>
  <c r="F8" i="3"/>
  <c r="J8" i="3"/>
  <c r="K23" i="3"/>
  <c r="M23" i="3"/>
  <c r="M22" i="3"/>
  <c r="M21" i="3"/>
  <c r="L14" i="3"/>
  <c r="L12" i="3"/>
  <c r="L11" i="3"/>
  <c r="L10" i="3"/>
  <c r="L9" i="3"/>
  <c r="L8" i="3"/>
  <c r="L7" i="3"/>
  <c r="L6" i="3"/>
  <c r="L16" i="3"/>
  <c r="L31" i="3"/>
  <c r="M31" i="3"/>
  <c r="I22" i="12"/>
  <c r="J22" i="12"/>
  <c r="J7" i="12"/>
  <c r="K22" i="12"/>
  <c r="L22" i="12"/>
  <c r="M22" i="12"/>
  <c r="L7" i="12"/>
  <c r="I21" i="12"/>
  <c r="L21" i="12"/>
  <c r="J21" i="12"/>
  <c r="K21" i="12"/>
  <c r="M21" i="12"/>
</calcChain>
</file>

<file path=xl/comments1.xml><?xml version="1.0" encoding="utf-8"?>
<comments xmlns="http://schemas.openxmlformats.org/spreadsheetml/2006/main">
  <authors>
    <author>Author</author>
  </authors>
  <commentList>
    <comment ref="K16" authorId="0">
      <text>
        <r>
          <rPr>
            <b/>
            <sz val="8"/>
            <color indexed="81"/>
            <rFont val="Tahoma"/>
          </rPr>
          <t>Author:</t>
        </r>
        <r>
          <rPr>
            <sz val="8"/>
            <color indexed="81"/>
            <rFont val="Tahoma"/>
          </rPr>
          <t xml:space="preserve">
from page 6
Table 5: PBS Other - Summary of direct payments and advances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K7" authorId="0">
      <text>
        <r>
          <rPr>
            <b/>
            <sz val="8"/>
            <color indexed="81"/>
            <rFont val="Tahoma"/>
          </rPr>
          <t>Author:</t>
        </r>
        <r>
          <rPr>
            <sz val="8"/>
            <color indexed="81"/>
            <rFont val="Tahoma"/>
          </rPr>
          <t xml:space="preserve">
from page 6
Table 5: PBS Other - Summary of direct payments and advances</t>
        </r>
      </text>
    </comment>
    <comment ref="K12" authorId="0">
      <text>
        <r>
          <rPr>
            <b/>
            <sz val="8"/>
            <color indexed="81"/>
            <rFont val="Tahoma"/>
          </rPr>
          <t xml:space="preserve">Theodd:
</t>
        </r>
        <r>
          <rPr>
            <sz val="8"/>
            <color indexed="81"/>
            <rFont val="Tahoma"/>
            <family val="2"/>
          </rPr>
          <t>from page 6
Table 5: PBS Other - Summary of direct payments and advances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<sst xmlns="http://schemas.openxmlformats.org/spreadsheetml/2006/main" count="240" uniqueCount="122">
  <si>
    <t>GOVERNMENT EXPENDITURE       -$-</t>
  </si>
  <si>
    <t>HOSP &amp;</t>
  </si>
  <si>
    <t>TOTAL GOVT</t>
  </si>
  <si>
    <t>PATIENT CONTRIBUTION</t>
  </si>
  <si>
    <t>TOTAL COST</t>
  </si>
  <si>
    <t>TOTAL with</t>
  </si>
  <si>
    <t>YEAR</t>
  </si>
  <si>
    <t>GEN</t>
  </si>
  <si>
    <t>CONC</t>
  </si>
  <si>
    <t>PENS</t>
  </si>
  <si>
    <t>SAFETY NET</t>
  </si>
  <si>
    <t>SUB TOTAL</t>
  </si>
  <si>
    <t>MISC</t>
  </si>
  <si>
    <t>COST</t>
  </si>
  <si>
    <t>CON</t>
  </si>
  <si>
    <t>TOTAL</t>
  </si>
  <si>
    <t>SCRIPTS</t>
  </si>
  <si>
    <t>S.100 &amp; Misc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</si>
  <si>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</si>
  <si>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</si>
  <si>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</si>
  <si>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</si>
  <si>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</si>
  <si>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</si>
  <si>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</si>
  <si>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</si>
  <si>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</si>
  <si>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</si>
  <si>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</si>
  <si>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</si>
  <si>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</si>
  <si>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</si>
  <si>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</si>
  <si>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</si>
  <si>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</si>
  <si>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</si>
  <si>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</si>
  <si>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</si>
  <si>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</si>
  <si>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</si>
  <si>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</si>
  <si>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</si>
  <si>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</si>
  <si>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</si>
  <si>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</si>
  <si>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Continued ..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</si>
  <si>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</si>
  <si>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</si>
  <si>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</si>
  <si>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</si>
  <si>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</si>
  <si>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</si>
  <si>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</si>
  <si>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</si>
  <si>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</si>
  <si>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</si>
  <si>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</si>
  <si>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</si>
  <si>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</si>
  <si>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</si>
  <si>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</si>
  <si>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</si>
  <si>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Safety Net</t>
  </si>
  <si>
    <t xml:space="preserve">TOTAL </t>
  </si>
  <si>
    <t>1991/92</t>
  </si>
  <si>
    <t>1992/93</t>
  </si>
  <si>
    <t>1993/94</t>
  </si>
  <si>
    <t>1994/95</t>
  </si>
  <si>
    <t>1995/96</t>
  </si>
  <si>
    <t>Note</t>
  </si>
  <si>
    <t>-Free Pensioner category removed from 1 Nov 90, $2.50 copayment</t>
  </si>
  <si>
    <t>-For Gen &amp; Conc prior to 90/91 is included in Pensioner</t>
  </si>
  <si>
    <t xml:space="preserve">  and free safety net introduced for all Concessionals</t>
  </si>
  <si>
    <t xml:space="preserve">-For 90/91 S/net includes both pre &amp; post 1/11/90 free Snet </t>
  </si>
  <si>
    <t>-Dr's Bag prior to 90/91 included in General</t>
  </si>
  <si>
    <t>-Gen S/net 1 included in Concess in 90/91</t>
  </si>
  <si>
    <t xml:space="preserve">  from 90/91 ($12,255,895) included in Misc</t>
  </si>
  <si>
    <t>-Gen S/net 2 (free)  1 Jan 91 to 31 Dec 93</t>
  </si>
  <si>
    <t>GENERAL-NSN</t>
  </si>
  <si>
    <t>GEN S/Net 1</t>
  </si>
  <si>
    <t>GEN S/Net 2</t>
  </si>
  <si>
    <t>TOTAL GEN</t>
  </si>
  <si>
    <t>CONC - NSN</t>
  </si>
  <si>
    <t>CONC S/Net</t>
  </si>
  <si>
    <t>TOTAL CONC</t>
  </si>
  <si>
    <t>MISC and</t>
  </si>
  <si>
    <t>FOR SCRIPTS</t>
  </si>
  <si>
    <t>SECT 100</t>
  </si>
  <si>
    <t>GOVT EXP</t>
  </si>
  <si>
    <t>PATIENT CONTRIBUTION       -$-</t>
  </si>
  <si>
    <t>Doctor's Bag   -  $  -     (included in miscellaneous from 90/91)</t>
  </si>
  <si>
    <t>1996/97</t>
  </si>
  <si>
    <t>1997/98</t>
  </si>
  <si>
    <t>1998/99</t>
  </si>
  <si>
    <t>1999/00</t>
  </si>
  <si>
    <t>FOR PBS</t>
  </si>
  <si>
    <t>2000/01</t>
  </si>
  <si>
    <t>2001/02</t>
  </si>
  <si>
    <t xml:space="preserve"> </t>
  </si>
  <si>
    <t>2002/03</t>
  </si>
  <si>
    <t>2003/04</t>
  </si>
  <si>
    <t>2004/05</t>
  </si>
  <si>
    <t>2005/06</t>
  </si>
  <si>
    <t>2006/07</t>
  </si>
  <si>
    <t>2007/08</t>
  </si>
  <si>
    <t>DOCTOR'S BAG   -  $  -     (included in miscellaneous from 90/91)</t>
  </si>
  <si>
    <t>NSN: Non Safety Net</t>
  </si>
  <si>
    <t>HOSP &amp; MISC: Drugs provided through special programs and hospitals; Section 100 drugs.</t>
  </si>
  <si>
    <t>MISC and SECT 100: Drugs provided through special programs and hospitals; Section 100 drugs.</t>
  </si>
  <si>
    <t>S/NET 1, S/NET 2: Between 1991 and 1993 there were 2 tiers in the general safety net.  Some prescriptions supplied during this period were processed in 1994 or after and the two tier structure applied to these.</t>
  </si>
  <si>
    <t>GEN: General</t>
  </si>
  <si>
    <t>CONC: Concessional</t>
  </si>
  <si>
    <t>S/Net: Safety Net</t>
  </si>
  <si>
    <t>PENS: Before 1 November 1990 pensioners received PBS drugs free of charge.</t>
  </si>
  <si>
    <t>2008/09</t>
  </si>
  <si>
    <t>2009/10</t>
  </si>
  <si>
    <t>2010-11</t>
  </si>
  <si>
    <t>2011-12</t>
  </si>
  <si>
    <t>2012-13</t>
  </si>
  <si>
    <t>Table 15(b): PHARMACEUTICAL BENEFITS SCHEME - HISTORY, 1948-49 to 2012-13</t>
  </si>
  <si>
    <t>note-  from 91/92 all figures are sourced from Department of Human Services (DHS) processing where available</t>
  </si>
  <si>
    <t xml:space="preserve">       -miscellaneous and section 100 expenditure sourced from Department of Health and DHS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</si>
</sst>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&quot;$&quot;#,##0.00_);\(&quot;$&quot;#,##0.00\)"/>
    <numFmt numFmtId="166" formatCode="0.00_)"/>
    <numFmt numFmtId="167" formatCode="0.0_)"/>
    <numFmt numFmtId="168" formatCode="#,##0_ ;[Red]\-#,##0\ "/>
  </numFmts>
  <fonts count="14" x14ac:knownFonts="1">
    <font>
      <sz val="10"/>
      <name val="Arial"/>
    </font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7" fillId="0" borderId="5" xfId="0" quotePrefix="1" applyFont="1" applyBorder="1" applyAlignment="1">
      <alignment horizontal="left"/>
    </xf>
    <xf numFmtId="0" fontId="6" fillId="0" borderId="5" xfId="0" applyFont="1" applyBorder="1"/>
    <xf numFmtId="0" fontId="7" fillId="0" borderId="0" xfId="0" quotePrefix="1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justify"/>
    </xf>
    <xf numFmtId="164" fontId="6" fillId="0" borderId="4" xfId="1" applyNumberFormat="1" applyFont="1" applyBorder="1"/>
    <xf numFmtId="0" fontId="6" fillId="0" borderId="6" xfId="0" applyFont="1" applyBorder="1"/>
    <xf numFmtId="0" fontId="6" fillId="0" borderId="0" xfId="0" applyFont="1" applyAlignment="1" applyProtection="1">
      <alignment horizontal="left"/>
    </xf>
    <xf numFmtId="0" fontId="6" fillId="0" borderId="5" xfId="0" applyFont="1" applyBorder="1" applyAlignment="1">
      <alignment horizontal="left"/>
    </xf>
    <xf numFmtId="164" fontId="6" fillId="0" borderId="0" xfId="1" applyNumberFormat="1" applyFont="1" applyBorder="1"/>
    <xf numFmtId="164" fontId="6" fillId="0" borderId="0" xfId="1" applyNumberFormat="1" applyFont="1" applyFill="1" applyBorder="1"/>
    <xf numFmtId="164" fontId="6" fillId="0" borderId="0" xfId="1" applyNumberFormat="1" applyFont="1" applyFill="1" applyBorder="1" applyProtection="1"/>
    <xf numFmtId="164" fontId="5" fillId="0" borderId="0" xfId="1" applyNumberFormat="1" applyFont="1" applyBorder="1"/>
    <xf numFmtId="164" fontId="5" fillId="0" borderId="0" xfId="1" applyNumberFormat="1" applyFont="1"/>
    <xf numFmtId="43" fontId="5" fillId="0" borderId="0" xfId="1" applyFont="1"/>
    <xf numFmtId="43" fontId="6" fillId="0" borderId="0" xfId="1" applyFont="1"/>
    <xf numFmtId="0" fontId="7" fillId="0" borderId="7" xfId="0" quotePrefix="1" applyFont="1" applyBorder="1" applyAlignment="1">
      <alignment horizontal="left"/>
    </xf>
    <xf numFmtId="0" fontId="5" fillId="0" borderId="5" xfId="0" applyFont="1" applyBorder="1"/>
    <xf numFmtId="0" fontId="7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quotePrefix="1" applyFont="1" applyBorder="1" applyAlignment="1" applyProtection="1">
      <alignment horizontal="left"/>
    </xf>
    <xf numFmtId="0" fontId="6" fillId="0" borderId="4" xfId="0" applyFont="1" applyBorder="1" applyAlignment="1">
      <alignment horizontal="center"/>
    </xf>
    <xf numFmtId="164" fontId="6" fillId="0" borderId="0" xfId="1" applyNumberFormat="1" applyFont="1"/>
    <xf numFmtId="164" fontId="6" fillId="0" borderId="4" xfId="1" applyNumberFormat="1" applyFont="1" applyBorder="1" applyProtection="1"/>
    <xf numFmtId="164" fontId="6" fillId="0" borderId="0" xfId="1" applyNumberFormat="1" applyFont="1" applyBorder="1" applyProtection="1"/>
    <xf numFmtId="164" fontId="8" fillId="0" borderId="0" xfId="1" applyNumberFormat="1" applyFont="1" applyBorder="1"/>
    <xf numFmtId="0" fontId="7" fillId="0" borderId="7" xfId="0" quotePrefix="1" applyFont="1" applyBorder="1" applyAlignment="1" applyProtection="1">
      <alignment horizontal="left"/>
    </xf>
    <xf numFmtId="0" fontId="6" fillId="0" borderId="0" xfId="0" quotePrefix="1" applyFont="1" applyBorder="1" applyAlignment="1">
      <alignment horizontal="left"/>
    </xf>
    <xf numFmtId="0" fontId="5" fillId="0" borderId="0" xfId="0" applyFont="1" applyBorder="1"/>
    <xf numFmtId="43" fontId="6" fillId="0" borderId="0" xfId="1" applyFont="1" applyBorder="1"/>
    <xf numFmtId="37" fontId="6" fillId="0" borderId="0" xfId="0" applyNumberFormat="1" applyFont="1" applyProtection="1"/>
    <xf numFmtId="168" fontId="6" fillId="0" borderId="1" xfId="0" applyNumberFormat="1" applyFont="1" applyBorder="1"/>
    <xf numFmtId="0" fontId="6" fillId="0" borderId="8" xfId="0" applyFont="1" applyBorder="1"/>
    <xf numFmtId="0" fontId="6" fillId="0" borderId="0" xfId="0" quotePrefix="1" applyFont="1" applyAlignment="1">
      <alignment horizontal="left"/>
    </xf>
    <xf numFmtId="2" fontId="6" fillId="0" borderId="0" xfId="0" applyNumberFormat="1" applyFont="1"/>
    <xf numFmtId="167" fontId="5" fillId="0" borderId="0" xfId="0" applyNumberFormat="1" applyFont="1" applyProtection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166" fontId="6" fillId="0" borderId="0" xfId="0" applyNumberFormat="1" applyFont="1" applyProtection="1"/>
    <xf numFmtId="165" fontId="6" fillId="0" borderId="0" xfId="0" applyNumberFormat="1" applyFont="1" applyProtection="1"/>
    <xf numFmtId="167" fontId="6" fillId="0" borderId="0" xfId="0" applyNumberFormat="1" applyFont="1" applyProtection="1"/>
    <xf numFmtId="0" fontId="7" fillId="0" borderId="5" xfId="0" quotePrefix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164" fontId="6" fillId="0" borderId="1" xfId="1" applyNumberFormat="1" applyFont="1" applyBorder="1" applyProtection="1"/>
    <xf numFmtId="164" fontId="6" fillId="0" borderId="1" xfId="1" applyNumberFormat="1" applyFont="1" applyBorder="1"/>
    <xf numFmtId="164" fontId="6" fillId="0" borderId="8" xfId="1" applyNumberFormat="1" applyFont="1" applyBorder="1" applyProtection="1"/>
    <xf numFmtId="0" fontId="6" fillId="0" borderId="0" xfId="0" applyFont="1" applyBorder="1" applyProtection="1"/>
    <xf numFmtId="0" fontId="11" fillId="0" borderId="0" xfId="0" applyFont="1" applyBorder="1" applyProtection="1"/>
    <xf numFmtId="165" fontId="5" fillId="0" borderId="0" xfId="0" applyNumberFormat="1" applyFont="1" applyProtection="1"/>
    <xf numFmtId="0" fontId="7" fillId="0" borderId="5" xfId="0" applyFont="1" applyBorder="1" applyAlignment="1" applyProtection="1">
      <alignment horizontal="left"/>
    </xf>
    <xf numFmtId="0" fontId="6" fillId="0" borderId="1" xfId="0" quotePrefix="1" applyFont="1" applyBorder="1" applyAlignment="1" applyProtection="1">
      <alignment horizontal="left"/>
    </xf>
    <xf numFmtId="0" fontId="5" fillId="0" borderId="1" xfId="0" applyFont="1" applyBorder="1"/>
    <xf numFmtId="0" fontId="6" fillId="0" borderId="1" xfId="0" quotePrefix="1" applyFont="1" applyBorder="1" applyAlignment="1">
      <alignment horizontal="left"/>
    </xf>
    <xf numFmtId="0" fontId="11" fillId="0" borderId="0" xfId="0" applyFont="1" applyBorder="1"/>
    <xf numFmtId="0" fontId="6" fillId="0" borderId="4" xfId="0" applyFont="1" applyBorder="1" applyAlignment="1" applyProtection="1">
      <alignment horizontal="left"/>
    </xf>
    <xf numFmtId="164" fontId="5" fillId="0" borderId="4" xfId="1" applyNumberFormat="1" applyFont="1" applyBorder="1"/>
    <xf numFmtId="0" fontId="6" fillId="0" borderId="5" xfId="0" quotePrefix="1" applyFont="1" applyBorder="1" applyAlignment="1">
      <alignment horizontal="left"/>
    </xf>
    <xf numFmtId="0" fontId="7" fillId="0" borderId="4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vertical="center" textRotation="180"/>
    </xf>
    <xf numFmtId="0" fontId="9" fillId="0" borderId="0" xfId="0" applyFont="1" applyBorder="1"/>
    <xf numFmtId="0" fontId="10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quotePrefix="1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left"/>
    </xf>
    <xf numFmtId="0" fontId="7" fillId="0" borderId="3" xfId="0" applyFont="1" applyBorder="1"/>
    <xf numFmtId="0" fontId="6" fillId="0" borderId="0" xfId="0" applyFont="1" applyFill="1" applyBorder="1"/>
    <xf numFmtId="43" fontId="5" fillId="0" borderId="0" xfId="1" applyFont="1" applyBorder="1"/>
    <xf numFmtId="43" fontId="8" fillId="0" borderId="0" xfId="1" applyFont="1" applyBorder="1"/>
    <xf numFmtId="43" fontId="7" fillId="0" borderId="0" xfId="1" applyFont="1" applyBorder="1" applyAlignment="1">
      <alignment horizontal="center"/>
    </xf>
    <xf numFmtId="0" fontId="12" fillId="0" borderId="0" xfId="0" applyFont="1" applyBorder="1" applyAlignment="1">
      <alignment horizontal="center" vertical="justify"/>
    </xf>
    <xf numFmtId="164" fontId="8" fillId="0" borderId="0" xfId="1" applyNumberFormat="1" applyFont="1" applyFill="1" applyBorder="1"/>
    <xf numFmtId="43" fontId="5" fillId="0" borderId="4" xfId="1" applyFont="1" applyBorder="1"/>
    <xf numFmtId="43" fontId="7" fillId="0" borderId="0" xfId="1" applyFont="1" applyBorder="1"/>
    <xf numFmtId="0" fontId="7" fillId="0" borderId="0" xfId="0" applyFont="1" applyBorder="1" applyAlignment="1">
      <alignment horizontal="center" vertical="justify"/>
    </xf>
    <xf numFmtId="168" fontId="6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 vertical="center"/>
    </xf>
    <xf numFmtId="164" fontId="6" fillId="0" borderId="4" xfId="1" applyNumberFormat="1" applyFont="1" applyFill="1" applyBorder="1" applyProtection="1"/>
    <xf numFmtId="0" fontId="5" fillId="0" borderId="0" xfId="0" applyFont="1" applyBorder="1" applyAlignment="1">
      <alignment horizontal="left" vertical="center" textRotation="18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/HB/PBB/Pricing/Booktest/June03/the_rest/OLD%20bookp5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S"/>
      <sheetName val="Total summ"/>
      <sheetName val="EXPENDITURE"/>
      <sheetName val="Govt payments"/>
    </sheetNames>
    <sheetDataSet>
      <sheetData sheetId="0"/>
      <sheetData sheetId="1"/>
      <sheetData sheetId="2">
        <row r="2">
          <cell r="B2" t="str">
            <v>Table 18(b): PHARMACEUTICAL BENEFITS SCHEME - HISTORY, 1948-49 to 1999-00</v>
          </cell>
        </row>
        <row r="3">
          <cell r="B3" t="str">
            <v>GOVERNMENT EXPENDITURE       -$-</v>
          </cell>
          <cell r="H3" t="str">
            <v>HOSP &amp;</v>
          </cell>
          <cell r="I3" t="str">
            <v>TOTAL GOVT</v>
          </cell>
          <cell r="J3" t="str">
            <v>PATIENT CONTRIBUTION</v>
          </cell>
          <cell r="M3" t="str">
            <v>TOTAL COST</v>
          </cell>
          <cell r="N3" t="str">
            <v>TOTAL with</v>
          </cell>
        </row>
        <row r="4">
          <cell r="B4" t="str">
            <v>YEAR</v>
          </cell>
          <cell r="C4" t="str">
            <v>GEN</v>
          </cell>
          <cell r="D4" t="str">
            <v>CONC</v>
          </cell>
          <cell r="E4" t="str">
            <v>PENS</v>
          </cell>
          <cell r="F4" t="str">
            <v>SAFETY NET</v>
          </cell>
          <cell r="G4" t="str">
            <v>SUB TOTAL</v>
          </cell>
          <cell r="H4" t="str">
            <v>MISC</v>
          </cell>
          <cell r="I4" t="str">
            <v>COST</v>
          </cell>
          <cell r="J4" t="str">
            <v>GEN</v>
          </cell>
          <cell r="K4" t="str">
            <v>CON</v>
          </cell>
          <cell r="L4" t="str">
            <v>TOTAL</v>
          </cell>
          <cell r="M4" t="str">
            <v>SCRIPTS</v>
          </cell>
          <cell r="N4" t="str">
            <v>S.100 &amp; Misc</v>
          </cell>
        </row>
        <row r="5">
          <cell r="B5" t="str">
            <v>1948/49</v>
          </cell>
          <cell r="C5">
            <v>132536</v>
          </cell>
          <cell r="G5">
            <v>132536</v>
          </cell>
          <cell r="H5">
            <v>165538</v>
          </cell>
          <cell r="I5">
            <v>298074</v>
          </cell>
          <cell r="L5">
            <v>0</v>
          </cell>
          <cell r="M5">
            <v>132536</v>
          </cell>
          <cell r="N5">
            <v>298074</v>
          </cell>
        </row>
        <row r="6">
          <cell r="B6" t="str">
            <v>1949/50</v>
          </cell>
          <cell r="C6">
            <v>346682</v>
          </cell>
          <cell r="G6">
            <v>346682</v>
          </cell>
          <cell r="H6">
            <v>262696</v>
          </cell>
          <cell r="I6">
            <v>609378</v>
          </cell>
          <cell r="L6">
            <v>0</v>
          </cell>
          <cell r="M6">
            <v>346682</v>
          </cell>
          <cell r="N6">
            <v>609378</v>
          </cell>
        </row>
        <row r="7">
          <cell r="B7" t="str">
            <v>1950/51</v>
          </cell>
          <cell r="C7">
            <v>5453558</v>
          </cell>
          <cell r="G7">
            <v>5453558</v>
          </cell>
          <cell r="H7">
            <v>406768</v>
          </cell>
          <cell r="I7">
            <v>5860326</v>
          </cell>
          <cell r="L7">
            <v>0</v>
          </cell>
          <cell r="M7">
            <v>5453558</v>
          </cell>
          <cell r="N7">
            <v>5860326</v>
          </cell>
        </row>
        <row r="8">
          <cell r="B8" t="str">
            <v>1951/52</v>
          </cell>
          <cell r="C8">
            <v>13424294</v>
          </cell>
          <cell r="E8">
            <v>715264</v>
          </cell>
          <cell r="G8">
            <v>14139558</v>
          </cell>
          <cell r="H8">
            <v>1230536</v>
          </cell>
          <cell r="I8">
            <v>15370094</v>
          </cell>
          <cell r="L8">
            <v>0</v>
          </cell>
          <cell r="M8">
            <v>14139558</v>
          </cell>
          <cell r="N8">
            <v>15370094</v>
          </cell>
        </row>
        <row r="9">
          <cell r="B9" t="str">
            <v>1952/53</v>
          </cell>
          <cell r="C9">
            <v>12399568</v>
          </cell>
          <cell r="E9">
            <v>1457316</v>
          </cell>
          <cell r="G9">
            <v>13856884</v>
          </cell>
          <cell r="H9">
            <v>573734</v>
          </cell>
          <cell r="I9">
            <v>14430618</v>
          </cell>
          <cell r="L9">
            <v>0</v>
          </cell>
          <cell r="M9">
            <v>13856884</v>
          </cell>
          <cell r="N9">
            <v>14430618</v>
          </cell>
        </row>
        <row r="10">
          <cell r="B10" t="str">
            <v>1953/54</v>
          </cell>
          <cell r="C10">
            <v>14320372</v>
          </cell>
          <cell r="E10">
            <v>2021560</v>
          </cell>
          <cell r="G10">
            <v>16341932</v>
          </cell>
          <cell r="H10">
            <v>2116894</v>
          </cell>
          <cell r="I10">
            <v>18458826</v>
          </cell>
          <cell r="L10">
            <v>0</v>
          </cell>
          <cell r="M10">
            <v>16341932</v>
          </cell>
          <cell r="N10">
            <v>18458826</v>
          </cell>
        </row>
        <row r="11">
          <cell r="B11" t="str">
            <v>1954/55</v>
          </cell>
          <cell r="C11">
            <v>16303940</v>
          </cell>
          <cell r="E11">
            <v>2589672</v>
          </cell>
          <cell r="G11">
            <v>18893612</v>
          </cell>
          <cell r="H11">
            <v>2585322</v>
          </cell>
          <cell r="I11">
            <v>21478934</v>
          </cell>
          <cell r="L11">
            <v>0</v>
          </cell>
          <cell r="M11">
            <v>18893612</v>
          </cell>
          <cell r="N11">
            <v>21478934</v>
          </cell>
        </row>
        <row r="12">
          <cell r="B12" t="str">
            <v>1955/56</v>
          </cell>
          <cell r="C12">
            <v>18061092</v>
          </cell>
          <cell r="E12">
            <v>3015920</v>
          </cell>
          <cell r="G12">
            <v>21077012</v>
          </cell>
          <cell r="H12">
            <v>2697858</v>
          </cell>
          <cell r="I12">
            <v>23774870</v>
          </cell>
          <cell r="L12">
            <v>0</v>
          </cell>
          <cell r="M12">
            <v>21077012</v>
          </cell>
          <cell r="N12">
            <v>23774870</v>
          </cell>
        </row>
        <row r="13">
          <cell r="B13" t="str">
            <v>1956/57</v>
          </cell>
          <cell r="C13">
            <v>17171670</v>
          </cell>
          <cell r="E13">
            <v>3586200</v>
          </cell>
          <cell r="G13">
            <v>20757870</v>
          </cell>
          <cell r="H13">
            <v>2675776</v>
          </cell>
          <cell r="I13">
            <v>23433646</v>
          </cell>
          <cell r="L13">
            <v>0</v>
          </cell>
          <cell r="M13">
            <v>20757870</v>
          </cell>
          <cell r="N13">
            <v>23433646</v>
          </cell>
        </row>
        <row r="14">
          <cell r="B14" t="str">
            <v>1957/58</v>
          </cell>
          <cell r="C14">
            <v>22826484</v>
          </cell>
          <cell r="E14">
            <v>4246490</v>
          </cell>
          <cell r="G14">
            <v>27072974</v>
          </cell>
          <cell r="H14">
            <v>2995004</v>
          </cell>
          <cell r="I14">
            <v>30067978</v>
          </cell>
          <cell r="L14">
            <v>0</v>
          </cell>
          <cell r="M14">
            <v>27072974</v>
          </cell>
          <cell r="N14">
            <v>30067978</v>
          </cell>
        </row>
        <row r="15">
          <cell r="B15" t="str">
            <v>1958/59</v>
          </cell>
          <cell r="C15">
            <v>33112570</v>
          </cell>
          <cell r="E15">
            <v>5034746</v>
          </cell>
          <cell r="G15">
            <v>38147316</v>
          </cell>
          <cell r="H15">
            <v>3798278</v>
          </cell>
          <cell r="I15">
            <v>41945594</v>
          </cell>
          <cell r="L15">
            <v>0</v>
          </cell>
          <cell r="M15">
            <v>38147316</v>
          </cell>
          <cell r="N15">
            <v>41945594</v>
          </cell>
        </row>
        <row r="16">
          <cell r="B16" t="str">
            <v>1959/60</v>
          </cell>
          <cell r="C16">
            <v>36714806</v>
          </cell>
          <cell r="E16">
            <v>7148446</v>
          </cell>
          <cell r="G16">
            <v>43863252</v>
          </cell>
          <cell r="H16">
            <v>4808090</v>
          </cell>
          <cell r="I16">
            <v>48671342</v>
          </cell>
          <cell r="J16">
            <v>1890756</v>
          </cell>
          <cell r="L16">
            <v>1890756</v>
          </cell>
          <cell r="M16">
            <v>45754008</v>
          </cell>
          <cell r="N16">
            <v>50562098</v>
          </cell>
        </row>
        <row r="17">
          <cell r="B17" t="str">
            <v>1960/61</v>
          </cell>
          <cell r="C17">
            <v>34282496</v>
          </cell>
          <cell r="E17">
            <v>14676698</v>
          </cell>
          <cell r="G17">
            <v>48959194</v>
          </cell>
          <cell r="H17">
            <v>6803248</v>
          </cell>
          <cell r="I17">
            <v>55762442</v>
          </cell>
          <cell r="J17">
            <v>10324740</v>
          </cell>
          <cell r="L17">
            <v>10324740</v>
          </cell>
          <cell r="M17">
            <v>59283934</v>
          </cell>
          <cell r="N17">
            <v>66087182</v>
          </cell>
        </row>
        <row r="18">
          <cell r="B18" t="str">
            <v>1961/62</v>
          </cell>
          <cell r="C18">
            <v>44632488</v>
          </cell>
          <cell r="E18">
            <v>18194996</v>
          </cell>
          <cell r="G18">
            <v>62827484</v>
          </cell>
          <cell r="H18">
            <v>7552282</v>
          </cell>
          <cell r="I18">
            <v>70379766</v>
          </cell>
          <cell r="J18">
            <v>13007776</v>
          </cell>
          <cell r="L18">
            <v>13007776</v>
          </cell>
          <cell r="M18">
            <v>75835260</v>
          </cell>
          <cell r="N18">
            <v>83387542</v>
          </cell>
        </row>
        <row r="19">
          <cell r="B19" t="str">
            <v>1962/63</v>
          </cell>
          <cell r="C19">
            <v>47093026</v>
          </cell>
          <cell r="E19">
            <v>19830750</v>
          </cell>
          <cell r="G19">
            <v>66923776</v>
          </cell>
          <cell r="H19">
            <v>9986382</v>
          </cell>
          <cell r="I19">
            <v>76910158</v>
          </cell>
          <cell r="J19">
            <v>14742448</v>
          </cell>
          <cell r="L19">
            <v>14742448</v>
          </cell>
          <cell r="M19">
            <v>81666224</v>
          </cell>
          <cell r="N19">
            <v>91652606</v>
          </cell>
        </row>
        <row r="20">
          <cell r="B20" t="str">
            <v>1963/64</v>
          </cell>
          <cell r="C20">
            <v>46460998</v>
          </cell>
          <cell r="E20">
            <v>20601714</v>
          </cell>
          <cell r="G20">
            <v>67062712</v>
          </cell>
          <cell r="H20">
            <v>11775958</v>
          </cell>
          <cell r="I20">
            <v>78838670</v>
          </cell>
          <cell r="J20">
            <v>15573804</v>
          </cell>
          <cell r="L20">
            <v>15573804</v>
          </cell>
          <cell r="M20">
            <v>82636516</v>
          </cell>
          <cell r="N20">
            <v>94412474</v>
          </cell>
        </row>
        <row r="21">
          <cell r="B21" t="str">
            <v>1964/65</v>
          </cell>
          <cell r="C21">
            <v>48929748</v>
          </cell>
          <cell r="E21">
            <v>21564420</v>
          </cell>
          <cell r="G21">
            <v>70494168</v>
          </cell>
          <cell r="H21">
            <v>11708442</v>
          </cell>
          <cell r="I21">
            <v>82202610</v>
          </cell>
          <cell r="J21">
            <v>16841354</v>
          </cell>
          <cell r="L21">
            <v>16841354</v>
          </cell>
          <cell r="M21">
            <v>87335522</v>
          </cell>
          <cell r="N21">
            <v>99043964</v>
          </cell>
        </row>
        <row r="22">
          <cell r="B22" t="str">
            <v>1965/66</v>
          </cell>
          <cell r="C22">
            <v>53078046</v>
          </cell>
          <cell r="E22">
            <v>24071127</v>
          </cell>
          <cell r="G22">
            <v>77149173</v>
          </cell>
          <cell r="H22">
            <v>14634501</v>
          </cell>
          <cell r="I22">
            <v>91783674</v>
          </cell>
          <cell r="J22">
            <v>17481228</v>
          </cell>
          <cell r="L22">
            <v>17481228</v>
          </cell>
          <cell r="M22">
            <v>94630401</v>
          </cell>
          <cell r="N22">
            <v>109264902</v>
          </cell>
        </row>
        <row r="23">
          <cell r="B23" t="str">
            <v>1966/67</v>
          </cell>
          <cell r="C23">
            <v>56655939</v>
          </cell>
          <cell r="E23">
            <v>29280268</v>
          </cell>
          <cell r="G23">
            <v>85936207</v>
          </cell>
          <cell r="H23">
            <v>15344592</v>
          </cell>
          <cell r="I23">
            <v>101280799</v>
          </cell>
          <cell r="J23">
            <v>18347036</v>
          </cell>
          <cell r="L23">
            <v>18347036</v>
          </cell>
          <cell r="M23">
            <v>104283243</v>
          </cell>
          <cell r="N23">
            <v>119627835</v>
          </cell>
        </row>
        <row r="24">
          <cell r="B24" t="str">
            <v>1967/68</v>
          </cell>
          <cell r="C24">
            <v>56800249</v>
          </cell>
          <cell r="E24">
            <v>32115335</v>
          </cell>
          <cell r="G24">
            <v>88915584</v>
          </cell>
          <cell r="H24">
            <v>16218859</v>
          </cell>
          <cell r="I24">
            <v>105134443</v>
          </cell>
          <cell r="J24">
            <v>18504345</v>
          </cell>
          <cell r="L24">
            <v>18504345</v>
          </cell>
          <cell r="M24">
            <v>107419929</v>
          </cell>
          <cell r="N24">
            <v>123638788</v>
          </cell>
        </row>
        <row r="25">
          <cell r="B25" t="str">
            <v>1968/69</v>
          </cell>
          <cell r="C25">
            <v>64024983</v>
          </cell>
          <cell r="E25">
            <v>36609257</v>
          </cell>
          <cell r="G25">
            <v>100634240</v>
          </cell>
          <cell r="H25">
            <v>17739118</v>
          </cell>
          <cell r="I25">
            <v>118373358</v>
          </cell>
          <cell r="J25">
            <v>20129402</v>
          </cell>
          <cell r="L25">
            <v>20129402</v>
          </cell>
          <cell r="M25">
            <v>120763642</v>
          </cell>
          <cell r="N25">
            <v>138502760</v>
          </cell>
        </row>
        <row r="26">
          <cell r="B26" t="str">
            <v>1969/70</v>
          </cell>
          <cell r="C26">
            <v>73227887</v>
          </cell>
          <cell r="E26">
            <v>41068702</v>
          </cell>
          <cell r="G26">
            <v>114296589</v>
          </cell>
          <cell r="H26">
            <v>22421727</v>
          </cell>
          <cell r="I26">
            <v>136718316</v>
          </cell>
          <cell r="J26">
            <v>21941691</v>
          </cell>
          <cell r="L26">
            <v>21941691</v>
          </cell>
          <cell r="M26">
            <v>136238280</v>
          </cell>
          <cell r="N26">
            <v>158660007</v>
          </cell>
        </row>
        <row r="27">
          <cell r="B27" t="str">
            <v>1970/71</v>
          </cell>
          <cell r="C27">
            <v>88176385</v>
          </cell>
          <cell r="E27">
            <v>45180856</v>
          </cell>
          <cell r="G27">
            <v>133357241</v>
          </cell>
          <cell r="H27">
            <v>26917666</v>
          </cell>
          <cell r="I27">
            <v>160274907</v>
          </cell>
          <cell r="J27">
            <v>24384028</v>
          </cell>
          <cell r="L27">
            <v>24384028</v>
          </cell>
          <cell r="M27">
            <v>157741269</v>
          </cell>
          <cell r="N27">
            <v>184658935</v>
          </cell>
        </row>
        <row r="28">
          <cell r="B28" t="str">
            <v>1971/72</v>
          </cell>
          <cell r="C28">
            <v>90061869</v>
          </cell>
          <cell r="E28">
            <v>52005350</v>
          </cell>
          <cell r="G28">
            <v>142067219</v>
          </cell>
          <cell r="H28">
            <v>31201229</v>
          </cell>
          <cell r="I28">
            <v>173268448</v>
          </cell>
          <cell r="J28">
            <v>35466642</v>
          </cell>
          <cell r="L28">
            <v>35466642</v>
          </cell>
          <cell r="M28">
            <v>177533861</v>
          </cell>
          <cell r="N28">
            <v>208735090</v>
          </cell>
        </row>
        <row r="29">
          <cell r="B29" t="str">
            <v>1972/73</v>
          </cell>
          <cell r="C29">
            <v>87431438</v>
          </cell>
          <cell r="E29">
            <v>58139459</v>
          </cell>
          <cell r="G29">
            <v>145570897</v>
          </cell>
          <cell r="H29">
            <v>32061691</v>
          </cell>
          <cell r="I29">
            <v>177632588</v>
          </cell>
          <cell r="J29">
            <v>48640243</v>
          </cell>
          <cell r="L29">
            <v>48640243</v>
          </cell>
          <cell r="M29">
            <v>194211140</v>
          </cell>
          <cell r="N29">
            <v>226272831</v>
          </cell>
        </row>
        <row r="30">
          <cell r="B30" t="str">
            <v>1973/74</v>
          </cell>
          <cell r="C30">
            <v>108066351</v>
          </cell>
          <cell r="E30">
            <v>66802821</v>
          </cell>
          <cell r="G30">
            <v>174869172</v>
          </cell>
          <cell r="H30">
            <v>43426672</v>
          </cell>
          <cell r="I30">
            <v>218295844</v>
          </cell>
          <cell r="J30">
            <v>59015335</v>
          </cell>
          <cell r="L30">
            <v>59015335</v>
          </cell>
          <cell r="M30">
            <v>233884507</v>
          </cell>
          <cell r="N30">
            <v>277311179</v>
          </cell>
        </row>
        <row r="31">
          <cell r="B31" t="str">
            <v>1974/75</v>
          </cell>
          <cell r="C31">
            <v>131341320</v>
          </cell>
          <cell r="E31">
            <v>80586986</v>
          </cell>
          <cell r="G31">
            <v>211928306</v>
          </cell>
          <cell r="H31">
            <v>50368781</v>
          </cell>
          <cell r="I31">
            <v>262297087</v>
          </cell>
          <cell r="J31">
            <v>66827982</v>
          </cell>
          <cell r="L31">
            <v>66827982</v>
          </cell>
          <cell r="M31">
            <v>278756288</v>
          </cell>
          <cell r="N31">
            <v>329125069</v>
          </cell>
        </row>
        <row r="33">
          <cell r="M33" t="str">
            <v>Continued ..</v>
          </cell>
        </row>
        <row r="41">
          <cell r="B41" t="str">
            <v>1975/76</v>
          </cell>
          <cell r="C41">
            <v>149033245</v>
          </cell>
          <cell r="E41">
            <v>107317318</v>
          </cell>
          <cell r="G41">
            <v>256350563</v>
          </cell>
          <cell r="H41">
            <v>27490706</v>
          </cell>
          <cell r="I41">
            <v>283841269</v>
          </cell>
          <cell r="J41">
            <v>95244660</v>
          </cell>
          <cell r="L41">
            <v>95244660</v>
          </cell>
          <cell r="M41">
            <v>351595223</v>
          </cell>
          <cell r="N41">
            <v>379085929</v>
          </cell>
        </row>
        <row r="42">
          <cell r="B42" t="str">
            <v>1976/77</v>
          </cell>
          <cell r="C42">
            <v>111077507</v>
          </cell>
          <cell r="E42">
            <v>115201775</v>
          </cell>
          <cell r="G42">
            <v>226279282</v>
          </cell>
          <cell r="H42">
            <v>8623582</v>
          </cell>
          <cell r="I42">
            <v>234902864</v>
          </cell>
          <cell r="J42">
            <v>111676421</v>
          </cell>
          <cell r="L42">
            <v>111676421</v>
          </cell>
          <cell r="M42">
            <v>337955703</v>
          </cell>
          <cell r="N42">
            <v>346579285</v>
          </cell>
        </row>
        <row r="43">
          <cell r="B43" t="str">
            <v>1977/78</v>
          </cell>
          <cell r="C43">
            <v>118303375</v>
          </cell>
          <cell r="E43">
            <v>127911837</v>
          </cell>
          <cell r="G43">
            <v>246215212</v>
          </cell>
          <cell r="H43">
            <v>9832410</v>
          </cell>
          <cell r="I43">
            <v>256047622</v>
          </cell>
          <cell r="J43">
            <v>115025169</v>
          </cell>
          <cell r="L43">
            <v>115025169</v>
          </cell>
          <cell r="M43">
            <v>361240381</v>
          </cell>
          <cell r="N43">
            <v>371072791</v>
          </cell>
        </row>
        <row r="44">
          <cell r="B44" t="str">
            <v>1978/79</v>
          </cell>
          <cell r="C44">
            <v>110425438</v>
          </cell>
          <cell r="E44">
            <v>151125681</v>
          </cell>
          <cell r="G44">
            <v>261551119</v>
          </cell>
          <cell r="H44">
            <v>9767502</v>
          </cell>
          <cell r="I44">
            <v>271318621</v>
          </cell>
          <cell r="J44">
            <v>129540759</v>
          </cell>
          <cell r="L44">
            <v>129540759</v>
          </cell>
          <cell r="M44">
            <v>391091878</v>
          </cell>
          <cell r="N44">
            <v>400859380</v>
          </cell>
        </row>
        <row r="45">
          <cell r="B45" t="str">
            <v>1979/80</v>
          </cell>
          <cell r="C45">
            <v>101185503</v>
          </cell>
          <cell r="E45">
            <v>166361113</v>
          </cell>
          <cell r="G45">
            <v>267546616</v>
          </cell>
          <cell r="H45">
            <v>7088452</v>
          </cell>
          <cell r="I45">
            <v>274635068</v>
          </cell>
          <cell r="J45">
            <v>123418168</v>
          </cell>
          <cell r="L45">
            <v>123418168</v>
          </cell>
          <cell r="M45">
            <v>390964784</v>
          </cell>
          <cell r="N45">
            <v>398053236</v>
          </cell>
        </row>
        <row r="46">
          <cell r="B46" t="str">
            <v>1980/81</v>
          </cell>
          <cell r="C46">
            <v>107903558</v>
          </cell>
          <cell r="E46">
            <v>191043798</v>
          </cell>
          <cell r="G46">
            <v>298947356</v>
          </cell>
          <cell r="H46">
            <v>10267063</v>
          </cell>
          <cell r="I46">
            <v>309214419</v>
          </cell>
          <cell r="J46">
            <v>129923272</v>
          </cell>
          <cell r="L46">
            <v>129923272</v>
          </cell>
          <cell r="M46">
            <v>428870628</v>
          </cell>
          <cell r="N46">
            <v>439137691</v>
          </cell>
        </row>
        <row r="47">
          <cell r="B47" t="str">
            <v>1981/82</v>
          </cell>
          <cell r="C47">
            <v>139547856</v>
          </cell>
          <cell r="E47">
            <v>239894493</v>
          </cell>
          <cell r="G47">
            <v>379442349</v>
          </cell>
          <cell r="H47">
            <v>11377241</v>
          </cell>
          <cell r="I47">
            <v>390819590</v>
          </cell>
          <cell r="J47">
            <v>157957635</v>
          </cell>
          <cell r="L47">
            <v>157957635</v>
          </cell>
          <cell r="M47">
            <v>537399984</v>
          </cell>
          <cell r="N47">
            <v>548777225</v>
          </cell>
        </row>
        <row r="48">
          <cell r="B48" t="str">
            <v>1982/83</v>
          </cell>
          <cell r="C48">
            <v>131773044</v>
          </cell>
          <cell r="D48">
            <v>11100973</v>
          </cell>
          <cell r="E48">
            <v>272707495</v>
          </cell>
          <cell r="G48">
            <v>415581512</v>
          </cell>
          <cell r="H48">
            <v>14685428</v>
          </cell>
          <cell r="I48">
            <v>430266940</v>
          </cell>
          <cell r="J48">
            <v>170617530</v>
          </cell>
          <cell r="K48">
            <v>5882844</v>
          </cell>
          <cell r="L48">
            <v>176500374</v>
          </cell>
          <cell r="M48">
            <v>592081886</v>
          </cell>
          <cell r="N48">
            <v>606767314</v>
          </cell>
        </row>
        <row r="49">
          <cell r="B49" t="str">
            <v>1983/84</v>
          </cell>
          <cell r="C49">
            <v>114638367</v>
          </cell>
          <cell r="D49">
            <v>39276732</v>
          </cell>
          <cell r="E49">
            <v>317819660</v>
          </cell>
          <cell r="G49">
            <v>471734759</v>
          </cell>
          <cell r="H49">
            <v>17490165</v>
          </cell>
          <cell r="I49">
            <v>489224924</v>
          </cell>
          <cell r="J49">
            <v>166043447</v>
          </cell>
          <cell r="K49">
            <v>19975026</v>
          </cell>
          <cell r="L49">
            <v>186018473</v>
          </cell>
          <cell r="M49">
            <v>657753232</v>
          </cell>
          <cell r="N49">
            <v>675243397</v>
          </cell>
        </row>
        <row r="50">
          <cell r="B50" t="str">
            <v>1984/85</v>
          </cell>
          <cell r="C50">
            <v>142439672</v>
          </cell>
          <cell r="D50">
            <v>43266712</v>
          </cell>
          <cell r="E50">
            <v>356213948</v>
          </cell>
          <cell r="G50">
            <v>541920332</v>
          </cell>
          <cell r="H50">
            <v>17877162</v>
          </cell>
          <cell r="I50">
            <v>559797494</v>
          </cell>
          <cell r="J50">
            <v>201142242</v>
          </cell>
          <cell r="K50">
            <v>20208116</v>
          </cell>
          <cell r="L50">
            <v>221350358</v>
          </cell>
          <cell r="M50">
            <v>763270690</v>
          </cell>
          <cell r="N50">
            <v>781147852</v>
          </cell>
        </row>
        <row r="51">
          <cell r="B51" t="str">
            <v>1985/86</v>
          </cell>
          <cell r="C51">
            <v>138365148</v>
          </cell>
          <cell r="D51">
            <v>50172930</v>
          </cell>
          <cell r="E51">
            <v>408026507</v>
          </cell>
          <cell r="G51">
            <v>596564585</v>
          </cell>
          <cell r="H51">
            <v>19258116</v>
          </cell>
          <cell r="I51">
            <v>615822701</v>
          </cell>
          <cell r="J51">
            <v>222286396</v>
          </cell>
          <cell r="K51">
            <v>20715057</v>
          </cell>
          <cell r="L51">
            <v>243001453</v>
          </cell>
          <cell r="M51">
            <v>839566038</v>
          </cell>
          <cell r="N51">
            <v>858824154</v>
          </cell>
        </row>
        <row r="52">
          <cell r="B52" t="str">
            <v>1986/87</v>
          </cell>
          <cell r="C52">
            <v>140571611</v>
          </cell>
          <cell r="D52">
            <v>59738152</v>
          </cell>
          <cell r="E52">
            <v>514236037</v>
          </cell>
          <cell r="F52">
            <v>11.6</v>
          </cell>
          <cell r="G52">
            <v>714545800</v>
          </cell>
          <cell r="H52">
            <v>23457302</v>
          </cell>
          <cell r="I52">
            <v>738003102</v>
          </cell>
          <cell r="J52">
            <v>167130307</v>
          </cell>
          <cell r="K52">
            <v>22048299</v>
          </cell>
          <cell r="L52">
            <v>189178606</v>
          </cell>
          <cell r="M52">
            <v>903724406</v>
          </cell>
          <cell r="N52">
            <v>927181708</v>
          </cell>
        </row>
        <row r="53">
          <cell r="B53" t="str">
            <v>1987/88</v>
          </cell>
          <cell r="C53">
            <v>111740361</v>
          </cell>
          <cell r="D53">
            <v>51574897</v>
          </cell>
          <cell r="E53">
            <v>747536316</v>
          </cell>
          <cell r="F53">
            <v>159418168</v>
          </cell>
          <cell r="G53">
            <v>910851574</v>
          </cell>
          <cell r="H53">
            <v>35612019</v>
          </cell>
          <cell r="I53">
            <v>946463593</v>
          </cell>
          <cell r="J53">
            <v>117938301</v>
          </cell>
          <cell r="K53">
            <v>18839286</v>
          </cell>
          <cell r="L53">
            <v>136777587</v>
          </cell>
          <cell r="M53">
            <v>1047629161</v>
          </cell>
          <cell r="N53">
            <v>1083241180</v>
          </cell>
        </row>
        <row r="54">
          <cell r="B54" t="str">
            <v>1988/89</v>
          </cell>
          <cell r="C54">
            <v>132040607</v>
          </cell>
          <cell r="D54">
            <v>63272252</v>
          </cell>
          <cell r="E54">
            <v>795027196</v>
          </cell>
          <cell r="F54">
            <v>138531290</v>
          </cell>
          <cell r="G54">
            <v>990340055</v>
          </cell>
          <cell r="H54">
            <v>33194842</v>
          </cell>
          <cell r="I54">
            <v>1023534897</v>
          </cell>
          <cell r="J54">
            <v>147704171</v>
          </cell>
          <cell r="K54">
            <v>20603194</v>
          </cell>
          <cell r="L54">
            <v>168307365</v>
          </cell>
          <cell r="M54">
            <v>1158647420</v>
          </cell>
          <cell r="N54">
            <v>1191842262</v>
          </cell>
        </row>
        <row r="55">
          <cell r="B55" t="str">
            <v>1989/90</v>
          </cell>
          <cell r="C55">
            <v>170039203</v>
          </cell>
          <cell r="D55">
            <v>74757555</v>
          </cell>
          <cell r="E55">
            <v>890753297</v>
          </cell>
          <cell r="F55">
            <v>150064548</v>
          </cell>
          <cell r="G55">
            <v>1135550055</v>
          </cell>
          <cell r="H55">
            <v>43852385</v>
          </cell>
          <cell r="I55">
            <v>1179402440</v>
          </cell>
          <cell r="J55">
            <v>162587554</v>
          </cell>
          <cell r="K55">
            <v>22174539</v>
          </cell>
          <cell r="L55">
            <v>184762093</v>
          </cell>
          <cell r="M55">
            <v>1320312148</v>
          </cell>
          <cell r="N55">
            <v>1364164533</v>
          </cell>
        </row>
        <row r="56">
          <cell r="B56" t="str">
            <v>1990/91</v>
          </cell>
          <cell r="C56">
            <v>157783001</v>
          </cell>
          <cell r="D56">
            <v>342720328</v>
          </cell>
          <cell r="E56">
            <v>428743821</v>
          </cell>
          <cell r="F56">
            <v>165216293</v>
          </cell>
          <cell r="G56">
            <v>1094463443</v>
          </cell>
          <cell r="H56">
            <v>64798247</v>
          </cell>
          <cell r="I56">
            <v>1159261690</v>
          </cell>
          <cell r="J56">
            <v>132120868</v>
          </cell>
          <cell r="K56">
            <v>91672986</v>
          </cell>
          <cell r="L56">
            <v>223793854</v>
          </cell>
          <cell r="M56">
            <v>1318257297</v>
          </cell>
          <cell r="N56">
            <v>1383055544</v>
          </cell>
        </row>
        <row r="58">
          <cell r="B58" t="str">
            <v>Note</v>
          </cell>
          <cell r="C58" t="str">
            <v>-Free Pensioner category removed from 1 Nov 90, $2.50 copayment</v>
          </cell>
          <cell r="H58" t="str">
            <v>Safety Net</v>
          </cell>
          <cell r="I58" t="str">
            <v>-For Gen &amp; Conc prior to 90/91 is included in Pensioner</v>
          </cell>
        </row>
        <row r="59">
          <cell r="C59" t="str">
            <v xml:space="preserve">  and free safety net introduced for all Concessionals</v>
          </cell>
          <cell r="I59" t="str">
            <v xml:space="preserve">-For 90/91 S/net includes both pre &amp; post 1/11/90 free Snet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3"/>
  <sheetViews>
    <sheetView workbookViewId="0">
      <selection activeCell="B2" sqref="B2"/>
    </sheetView>
  </sheetViews>
  <sheetFormatPr defaultRowHeight="12.75" x14ac:dyDescent="0.2"/>
  <cols>
    <col min="1" max="1" width="10.42578125" style="74" customWidth="1"/>
    <col min="2" max="2" width="8.28515625" style="1" customWidth="1"/>
    <col min="3" max="3" width="10.7109375" style="1" customWidth="1"/>
    <col min="4" max="4" width="8.28515625" style="1" customWidth="1"/>
    <col min="5" max="5" width="9.7109375" style="1" customWidth="1"/>
    <col min="6" max="6" width="11.42578125" style="1" customWidth="1"/>
    <col min="7" max="7" width="11.7109375" style="1" customWidth="1"/>
    <col min="8" max="8" width="9.7109375" style="1" customWidth="1"/>
    <col min="9" max="10" width="11.7109375" style="1" customWidth="1"/>
    <col min="11" max="11" width="11.28515625" style="1" customWidth="1"/>
    <col min="12" max="14" width="11.7109375" style="1" customWidth="1"/>
    <col min="15" max="16384" width="9.140625" style="1"/>
  </cols>
  <sheetData>
    <row r="1" spans="1:15" ht="15" customHeight="1" x14ac:dyDescent="0.2">
      <c r="A1" s="100">
        <v>24</v>
      </c>
      <c r="B1" s="76" t="s">
        <v>119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9"/>
    </row>
    <row r="2" spans="1:15" ht="15" customHeight="1" x14ac:dyDescent="0.2">
      <c r="A2" s="100"/>
      <c r="B2" s="7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9"/>
    </row>
    <row r="3" spans="1:15" ht="15" customHeight="1" x14ac:dyDescent="0.2">
      <c r="A3" s="100"/>
      <c r="B3" s="37" t="s">
        <v>0</v>
      </c>
      <c r="C3" s="4"/>
      <c r="D3" s="4"/>
      <c r="E3" s="4"/>
      <c r="F3" s="4"/>
      <c r="G3" s="4"/>
      <c r="H3" s="78" t="s">
        <v>1</v>
      </c>
      <c r="I3" s="78" t="s">
        <v>2</v>
      </c>
      <c r="J3" s="83" t="s">
        <v>3</v>
      </c>
      <c r="K3" s="4"/>
      <c r="L3" s="4"/>
      <c r="M3" s="79" t="s">
        <v>4</v>
      </c>
      <c r="N3" s="84" t="s">
        <v>5</v>
      </c>
      <c r="O3" s="39"/>
    </row>
    <row r="4" spans="1:15" ht="15" customHeight="1" x14ac:dyDescent="0.2">
      <c r="A4" s="100"/>
      <c r="B4" s="29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55" t="s">
        <v>7</v>
      </c>
      <c r="K4" s="55" t="s">
        <v>14</v>
      </c>
      <c r="L4" s="55" t="s">
        <v>15</v>
      </c>
      <c r="M4" s="56" t="s">
        <v>16</v>
      </c>
      <c r="N4" s="82" t="s">
        <v>17</v>
      </c>
      <c r="O4" s="39"/>
    </row>
    <row r="5" spans="1:15" ht="15" customHeight="1" x14ac:dyDescent="0.2">
      <c r="A5" s="100"/>
      <c r="B5" s="57" t="s">
        <v>18</v>
      </c>
      <c r="C5" s="35">
        <v>132536</v>
      </c>
      <c r="D5" s="20"/>
      <c r="E5" s="20"/>
      <c r="F5" s="20"/>
      <c r="G5" s="35">
        <f t="shared" ref="G5:G31" si="0">(C5+D5+E5)</f>
        <v>132536</v>
      </c>
      <c r="H5" s="35">
        <v>165538</v>
      </c>
      <c r="I5" s="35">
        <f t="shared" ref="I5:I31" si="1">(G5+H5)</f>
        <v>298074</v>
      </c>
      <c r="J5" s="20"/>
      <c r="K5" s="20"/>
      <c r="L5" s="35">
        <f t="shared" ref="L5:L31" si="2">(J5+K5)</f>
        <v>0</v>
      </c>
      <c r="M5" s="35">
        <f t="shared" ref="M5:M31" si="3">(G5+L5)</f>
        <v>132536</v>
      </c>
      <c r="N5" s="34">
        <f t="shared" ref="N5:N31" si="4">(I5+L5)</f>
        <v>298074</v>
      </c>
    </row>
    <row r="6" spans="1:15" ht="15" customHeight="1" x14ac:dyDescent="0.2">
      <c r="A6" s="100"/>
      <c r="B6" s="57" t="s">
        <v>19</v>
      </c>
      <c r="C6" s="35">
        <v>346682</v>
      </c>
      <c r="D6" s="20"/>
      <c r="E6" s="20"/>
      <c r="F6" s="20"/>
      <c r="G6" s="35">
        <f t="shared" si="0"/>
        <v>346682</v>
      </c>
      <c r="H6" s="35">
        <v>262696</v>
      </c>
      <c r="I6" s="35">
        <f t="shared" si="1"/>
        <v>609378</v>
      </c>
      <c r="J6" s="20"/>
      <c r="K6" s="20"/>
      <c r="L6" s="35">
        <f t="shared" si="2"/>
        <v>0</v>
      </c>
      <c r="M6" s="35">
        <f t="shared" si="3"/>
        <v>346682</v>
      </c>
      <c r="N6" s="34">
        <f t="shared" si="4"/>
        <v>609378</v>
      </c>
    </row>
    <row r="7" spans="1:15" ht="15" customHeight="1" x14ac:dyDescent="0.2">
      <c r="A7" s="100"/>
      <c r="B7" s="57" t="s">
        <v>20</v>
      </c>
      <c r="C7" s="35">
        <v>5453558</v>
      </c>
      <c r="D7" s="20"/>
      <c r="E7" s="20"/>
      <c r="F7" s="20"/>
      <c r="G7" s="35">
        <f t="shared" si="0"/>
        <v>5453558</v>
      </c>
      <c r="H7" s="35">
        <v>406768</v>
      </c>
      <c r="I7" s="35">
        <f t="shared" si="1"/>
        <v>5860326</v>
      </c>
      <c r="J7" s="20"/>
      <c r="K7" s="20"/>
      <c r="L7" s="35">
        <f t="shared" si="2"/>
        <v>0</v>
      </c>
      <c r="M7" s="35">
        <f t="shared" si="3"/>
        <v>5453558</v>
      </c>
      <c r="N7" s="34">
        <f t="shared" si="4"/>
        <v>5860326</v>
      </c>
    </row>
    <row r="8" spans="1:15" ht="15" customHeight="1" x14ac:dyDescent="0.2">
      <c r="A8" s="100"/>
      <c r="B8" s="57" t="s">
        <v>21</v>
      </c>
      <c r="C8" s="35">
        <v>13424294</v>
      </c>
      <c r="D8" s="20"/>
      <c r="E8" s="35">
        <v>715264</v>
      </c>
      <c r="F8" s="20"/>
      <c r="G8" s="35">
        <f t="shared" si="0"/>
        <v>14139558</v>
      </c>
      <c r="H8" s="35">
        <v>1230536</v>
      </c>
      <c r="I8" s="35">
        <f t="shared" si="1"/>
        <v>15370094</v>
      </c>
      <c r="J8" s="20"/>
      <c r="K8" s="20"/>
      <c r="L8" s="35">
        <f t="shared" si="2"/>
        <v>0</v>
      </c>
      <c r="M8" s="35">
        <f t="shared" si="3"/>
        <v>14139558</v>
      </c>
      <c r="N8" s="34">
        <f t="shared" si="4"/>
        <v>15370094</v>
      </c>
    </row>
    <row r="9" spans="1:15" ht="15" customHeight="1" x14ac:dyDescent="0.2">
      <c r="A9" s="100"/>
      <c r="B9" s="57" t="s">
        <v>22</v>
      </c>
      <c r="C9" s="35">
        <v>12399568</v>
      </c>
      <c r="D9" s="20"/>
      <c r="E9" s="35">
        <v>1457316</v>
      </c>
      <c r="F9" s="20"/>
      <c r="G9" s="35">
        <f t="shared" si="0"/>
        <v>13856884</v>
      </c>
      <c r="H9" s="35">
        <v>573734</v>
      </c>
      <c r="I9" s="35">
        <f t="shared" si="1"/>
        <v>14430618</v>
      </c>
      <c r="J9" s="20"/>
      <c r="K9" s="20"/>
      <c r="L9" s="35">
        <f t="shared" si="2"/>
        <v>0</v>
      </c>
      <c r="M9" s="35">
        <f t="shared" si="3"/>
        <v>13856884</v>
      </c>
      <c r="N9" s="34">
        <f t="shared" si="4"/>
        <v>14430618</v>
      </c>
    </row>
    <row r="10" spans="1:15" ht="15" customHeight="1" x14ac:dyDescent="0.2">
      <c r="A10" s="100"/>
      <c r="B10" s="57" t="s">
        <v>23</v>
      </c>
      <c r="C10" s="35">
        <v>14320372</v>
      </c>
      <c r="D10" s="20"/>
      <c r="E10" s="35">
        <v>2021560</v>
      </c>
      <c r="F10" s="20"/>
      <c r="G10" s="35">
        <f t="shared" si="0"/>
        <v>16341932</v>
      </c>
      <c r="H10" s="35">
        <v>2116894</v>
      </c>
      <c r="I10" s="35">
        <f t="shared" si="1"/>
        <v>18458826</v>
      </c>
      <c r="J10" s="20"/>
      <c r="K10" s="20"/>
      <c r="L10" s="35">
        <f t="shared" si="2"/>
        <v>0</v>
      </c>
      <c r="M10" s="35">
        <f t="shared" si="3"/>
        <v>16341932</v>
      </c>
      <c r="N10" s="34">
        <f t="shared" si="4"/>
        <v>18458826</v>
      </c>
    </row>
    <row r="11" spans="1:15" ht="15" customHeight="1" x14ac:dyDescent="0.2">
      <c r="A11" s="100"/>
      <c r="B11" s="57" t="s">
        <v>24</v>
      </c>
      <c r="C11" s="35">
        <v>16303940</v>
      </c>
      <c r="D11" s="20"/>
      <c r="E11" s="35">
        <v>2589672</v>
      </c>
      <c r="F11" s="20"/>
      <c r="G11" s="35">
        <f t="shared" si="0"/>
        <v>18893612</v>
      </c>
      <c r="H11" s="35">
        <v>2585322</v>
      </c>
      <c r="I11" s="35">
        <f t="shared" si="1"/>
        <v>21478934</v>
      </c>
      <c r="J11" s="20"/>
      <c r="K11" s="20"/>
      <c r="L11" s="35">
        <f t="shared" si="2"/>
        <v>0</v>
      </c>
      <c r="M11" s="35">
        <f t="shared" si="3"/>
        <v>18893612</v>
      </c>
      <c r="N11" s="34">
        <f t="shared" si="4"/>
        <v>21478934</v>
      </c>
    </row>
    <row r="12" spans="1:15" ht="15" customHeight="1" x14ac:dyDescent="0.2">
      <c r="A12" s="100"/>
      <c r="B12" s="57" t="s">
        <v>25</v>
      </c>
      <c r="C12" s="35">
        <v>18061092</v>
      </c>
      <c r="D12" s="20"/>
      <c r="E12" s="35">
        <v>3015920</v>
      </c>
      <c r="F12" s="20"/>
      <c r="G12" s="35">
        <f t="shared" si="0"/>
        <v>21077012</v>
      </c>
      <c r="H12" s="35">
        <v>2697858</v>
      </c>
      <c r="I12" s="35">
        <f t="shared" si="1"/>
        <v>23774870</v>
      </c>
      <c r="J12" s="20"/>
      <c r="K12" s="20"/>
      <c r="L12" s="35">
        <f t="shared" si="2"/>
        <v>0</v>
      </c>
      <c r="M12" s="35">
        <f t="shared" si="3"/>
        <v>21077012</v>
      </c>
      <c r="N12" s="34">
        <f t="shared" si="4"/>
        <v>23774870</v>
      </c>
    </row>
    <row r="13" spans="1:15" ht="15" customHeight="1" x14ac:dyDescent="0.2">
      <c r="A13" s="100"/>
      <c r="B13" s="57" t="s">
        <v>26</v>
      </c>
      <c r="C13" s="35">
        <v>17171670</v>
      </c>
      <c r="D13" s="20"/>
      <c r="E13" s="35">
        <v>3586200</v>
      </c>
      <c r="F13" s="20"/>
      <c r="G13" s="35">
        <f t="shared" si="0"/>
        <v>20757870</v>
      </c>
      <c r="H13" s="35">
        <v>2675776</v>
      </c>
      <c r="I13" s="35">
        <f t="shared" si="1"/>
        <v>23433646</v>
      </c>
      <c r="J13" s="20"/>
      <c r="K13" s="20"/>
      <c r="L13" s="35">
        <f t="shared" si="2"/>
        <v>0</v>
      </c>
      <c r="M13" s="35">
        <f t="shared" si="3"/>
        <v>20757870</v>
      </c>
      <c r="N13" s="34">
        <f t="shared" si="4"/>
        <v>23433646</v>
      </c>
    </row>
    <row r="14" spans="1:15" ht="15" customHeight="1" x14ac:dyDescent="0.2">
      <c r="A14" s="100"/>
      <c r="B14" s="57" t="s">
        <v>27</v>
      </c>
      <c r="C14" s="35">
        <v>22826484</v>
      </c>
      <c r="D14" s="20"/>
      <c r="E14" s="35">
        <v>4246490</v>
      </c>
      <c r="F14" s="20"/>
      <c r="G14" s="35">
        <f t="shared" si="0"/>
        <v>27072974</v>
      </c>
      <c r="H14" s="35">
        <v>2995004</v>
      </c>
      <c r="I14" s="35">
        <f t="shared" si="1"/>
        <v>30067978</v>
      </c>
      <c r="J14" s="20"/>
      <c r="K14" s="20"/>
      <c r="L14" s="35">
        <f t="shared" si="2"/>
        <v>0</v>
      </c>
      <c r="M14" s="35">
        <f t="shared" si="3"/>
        <v>27072974</v>
      </c>
      <c r="N14" s="34">
        <f t="shared" si="4"/>
        <v>30067978</v>
      </c>
    </row>
    <row r="15" spans="1:15" ht="15" customHeight="1" x14ac:dyDescent="0.2">
      <c r="A15" s="100"/>
      <c r="B15" s="57" t="s">
        <v>28</v>
      </c>
      <c r="C15" s="35">
        <v>33112570</v>
      </c>
      <c r="D15" s="20"/>
      <c r="E15" s="35">
        <v>5034746</v>
      </c>
      <c r="F15" s="20"/>
      <c r="G15" s="35">
        <f t="shared" si="0"/>
        <v>38147316</v>
      </c>
      <c r="H15" s="35">
        <v>3798278</v>
      </c>
      <c r="I15" s="35">
        <f t="shared" si="1"/>
        <v>41945594</v>
      </c>
      <c r="J15" s="20"/>
      <c r="K15" s="20"/>
      <c r="L15" s="35">
        <f t="shared" si="2"/>
        <v>0</v>
      </c>
      <c r="M15" s="35">
        <f t="shared" si="3"/>
        <v>38147316</v>
      </c>
      <c r="N15" s="34">
        <f t="shared" si="4"/>
        <v>41945594</v>
      </c>
    </row>
    <row r="16" spans="1:15" ht="15" customHeight="1" x14ac:dyDescent="0.2">
      <c r="A16" s="100"/>
      <c r="B16" s="57" t="s">
        <v>29</v>
      </c>
      <c r="C16" s="35">
        <v>36714806</v>
      </c>
      <c r="D16" s="20"/>
      <c r="E16" s="35">
        <v>7148446</v>
      </c>
      <c r="F16" s="20"/>
      <c r="G16" s="35">
        <f t="shared" si="0"/>
        <v>43863252</v>
      </c>
      <c r="H16" s="35">
        <v>4808090</v>
      </c>
      <c r="I16" s="35">
        <f t="shared" si="1"/>
        <v>48671342</v>
      </c>
      <c r="J16" s="35">
        <v>1890756</v>
      </c>
      <c r="K16" s="20"/>
      <c r="L16" s="35">
        <f t="shared" si="2"/>
        <v>1890756</v>
      </c>
      <c r="M16" s="35">
        <f t="shared" si="3"/>
        <v>45754008</v>
      </c>
      <c r="N16" s="34">
        <f t="shared" si="4"/>
        <v>50562098</v>
      </c>
    </row>
    <row r="17" spans="1:14" ht="15" customHeight="1" x14ac:dyDescent="0.2">
      <c r="A17" s="100"/>
      <c r="B17" s="57" t="s">
        <v>30</v>
      </c>
      <c r="C17" s="35">
        <v>34282496</v>
      </c>
      <c r="D17" s="20"/>
      <c r="E17" s="35">
        <v>14676698</v>
      </c>
      <c r="F17" s="20"/>
      <c r="G17" s="35">
        <f t="shared" si="0"/>
        <v>48959194</v>
      </c>
      <c r="H17" s="35">
        <v>6803248</v>
      </c>
      <c r="I17" s="35">
        <f t="shared" si="1"/>
        <v>55762442</v>
      </c>
      <c r="J17" s="35">
        <v>10324740</v>
      </c>
      <c r="K17" s="20"/>
      <c r="L17" s="35">
        <f t="shared" si="2"/>
        <v>10324740</v>
      </c>
      <c r="M17" s="35">
        <f t="shared" si="3"/>
        <v>59283934</v>
      </c>
      <c r="N17" s="34">
        <f t="shared" si="4"/>
        <v>66087182</v>
      </c>
    </row>
    <row r="18" spans="1:14" ht="15" customHeight="1" x14ac:dyDescent="0.2">
      <c r="A18" s="100"/>
      <c r="B18" s="57" t="s">
        <v>31</v>
      </c>
      <c r="C18" s="35">
        <v>44632488</v>
      </c>
      <c r="D18" s="20"/>
      <c r="E18" s="35">
        <v>18194996</v>
      </c>
      <c r="F18" s="20"/>
      <c r="G18" s="35">
        <f t="shared" si="0"/>
        <v>62827484</v>
      </c>
      <c r="H18" s="35">
        <v>7552282</v>
      </c>
      <c r="I18" s="35">
        <f t="shared" si="1"/>
        <v>70379766</v>
      </c>
      <c r="J18" s="35">
        <v>13007776</v>
      </c>
      <c r="K18" s="20"/>
      <c r="L18" s="35">
        <f t="shared" si="2"/>
        <v>13007776</v>
      </c>
      <c r="M18" s="35">
        <f t="shared" si="3"/>
        <v>75835260</v>
      </c>
      <c r="N18" s="34">
        <f t="shared" si="4"/>
        <v>83387542</v>
      </c>
    </row>
    <row r="19" spans="1:14" ht="15" customHeight="1" x14ac:dyDescent="0.2">
      <c r="A19" s="100"/>
      <c r="B19" s="57" t="s">
        <v>32</v>
      </c>
      <c r="C19" s="35">
        <v>47093026</v>
      </c>
      <c r="D19" s="20"/>
      <c r="E19" s="35">
        <v>19830750</v>
      </c>
      <c r="F19" s="20"/>
      <c r="G19" s="35">
        <f t="shared" si="0"/>
        <v>66923776</v>
      </c>
      <c r="H19" s="35">
        <v>9986382</v>
      </c>
      <c r="I19" s="35">
        <f t="shared" si="1"/>
        <v>76910158</v>
      </c>
      <c r="J19" s="35">
        <v>14742448</v>
      </c>
      <c r="K19" s="20"/>
      <c r="L19" s="35">
        <f t="shared" si="2"/>
        <v>14742448</v>
      </c>
      <c r="M19" s="35">
        <f t="shared" si="3"/>
        <v>81666224</v>
      </c>
      <c r="N19" s="34">
        <f t="shared" si="4"/>
        <v>91652606</v>
      </c>
    </row>
    <row r="20" spans="1:14" ht="15" customHeight="1" x14ac:dyDescent="0.2">
      <c r="A20" s="100"/>
      <c r="B20" s="57" t="s">
        <v>33</v>
      </c>
      <c r="C20" s="35">
        <v>46460998</v>
      </c>
      <c r="D20" s="20"/>
      <c r="E20" s="35">
        <v>20601714</v>
      </c>
      <c r="F20" s="20"/>
      <c r="G20" s="35">
        <f t="shared" si="0"/>
        <v>67062712</v>
      </c>
      <c r="H20" s="35">
        <v>11775958</v>
      </c>
      <c r="I20" s="35">
        <f t="shared" si="1"/>
        <v>78838670</v>
      </c>
      <c r="J20" s="35">
        <v>15573804</v>
      </c>
      <c r="K20" s="20"/>
      <c r="L20" s="35">
        <f t="shared" si="2"/>
        <v>15573804</v>
      </c>
      <c r="M20" s="35">
        <f t="shared" si="3"/>
        <v>82636516</v>
      </c>
      <c r="N20" s="34">
        <f t="shared" si="4"/>
        <v>94412474</v>
      </c>
    </row>
    <row r="21" spans="1:14" ht="15" customHeight="1" x14ac:dyDescent="0.2">
      <c r="A21" s="100"/>
      <c r="B21" s="57" t="s">
        <v>34</v>
      </c>
      <c r="C21" s="35">
        <v>48929748</v>
      </c>
      <c r="D21" s="20"/>
      <c r="E21" s="35">
        <v>21564420</v>
      </c>
      <c r="F21" s="20"/>
      <c r="G21" s="35">
        <f t="shared" si="0"/>
        <v>70494168</v>
      </c>
      <c r="H21" s="35">
        <v>11708442</v>
      </c>
      <c r="I21" s="35">
        <f t="shared" si="1"/>
        <v>82202610</v>
      </c>
      <c r="J21" s="35">
        <v>16841354</v>
      </c>
      <c r="K21" s="20"/>
      <c r="L21" s="35">
        <f t="shared" si="2"/>
        <v>16841354</v>
      </c>
      <c r="M21" s="35">
        <f t="shared" si="3"/>
        <v>87335522</v>
      </c>
      <c r="N21" s="34">
        <f t="shared" si="4"/>
        <v>99043964</v>
      </c>
    </row>
    <row r="22" spans="1:14" ht="15" customHeight="1" x14ac:dyDescent="0.2">
      <c r="A22" s="100"/>
      <c r="B22" s="57" t="s">
        <v>35</v>
      </c>
      <c r="C22" s="35">
        <v>53078046</v>
      </c>
      <c r="D22" s="20"/>
      <c r="E22" s="35">
        <v>24071127</v>
      </c>
      <c r="F22" s="20"/>
      <c r="G22" s="35">
        <f t="shared" si="0"/>
        <v>77149173</v>
      </c>
      <c r="H22" s="35">
        <v>14634501</v>
      </c>
      <c r="I22" s="35">
        <f t="shared" si="1"/>
        <v>91783674</v>
      </c>
      <c r="J22" s="35">
        <v>17481228</v>
      </c>
      <c r="K22" s="20"/>
      <c r="L22" s="35">
        <f t="shared" si="2"/>
        <v>17481228</v>
      </c>
      <c r="M22" s="35">
        <f t="shared" si="3"/>
        <v>94630401</v>
      </c>
      <c r="N22" s="34">
        <f t="shared" si="4"/>
        <v>109264902</v>
      </c>
    </row>
    <row r="23" spans="1:14" ht="15" customHeight="1" x14ac:dyDescent="0.2">
      <c r="A23" s="100"/>
      <c r="B23" s="57" t="s">
        <v>36</v>
      </c>
      <c r="C23" s="35">
        <v>56655939</v>
      </c>
      <c r="D23" s="20"/>
      <c r="E23" s="35">
        <v>29280268</v>
      </c>
      <c r="F23" s="20"/>
      <c r="G23" s="35">
        <f t="shared" si="0"/>
        <v>85936207</v>
      </c>
      <c r="H23" s="35">
        <v>15344592</v>
      </c>
      <c r="I23" s="35">
        <f t="shared" si="1"/>
        <v>101280799</v>
      </c>
      <c r="J23" s="35">
        <v>18347036</v>
      </c>
      <c r="K23" s="20"/>
      <c r="L23" s="35">
        <f t="shared" si="2"/>
        <v>18347036</v>
      </c>
      <c r="M23" s="35">
        <f t="shared" si="3"/>
        <v>104283243</v>
      </c>
      <c r="N23" s="34">
        <f t="shared" si="4"/>
        <v>119627835</v>
      </c>
    </row>
    <row r="24" spans="1:14" ht="15" customHeight="1" x14ac:dyDescent="0.2">
      <c r="A24" s="100"/>
      <c r="B24" s="57" t="s">
        <v>37</v>
      </c>
      <c r="C24" s="35">
        <v>56800249</v>
      </c>
      <c r="D24" s="20"/>
      <c r="E24" s="35">
        <v>32115335</v>
      </c>
      <c r="F24" s="20"/>
      <c r="G24" s="35">
        <f t="shared" si="0"/>
        <v>88915584</v>
      </c>
      <c r="H24" s="35">
        <v>16218859</v>
      </c>
      <c r="I24" s="35">
        <f t="shared" si="1"/>
        <v>105134443</v>
      </c>
      <c r="J24" s="35">
        <v>18504345</v>
      </c>
      <c r="K24" s="20"/>
      <c r="L24" s="35">
        <f t="shared" si="2"/>
        <v>18504345</v>
      </c>
      <c r="M24" s="35">
        <f t="shared" si="3"/>
        <v>107419929</v>
      </c>
      <c r="N24" s="34">
        <f t="shared" si="4"/>
        <v>123638788</v>
      </c>
    </row>
    <row r="25" spans="1:14" ht="15" customHeight="1" x14ac:dyDescent="0.2">
      <c r="A25" s="100"/>
      <c r="B25" s="57" t="s">
        <v>38</v>
      </c>
      <c r="C25" s="35">
        <v>64024983</v>
      </c>
      <c r="D25" s="20"/>
      <c r="E25" s="35">
        <v>36609257</v>
      </c>
      <c r="F25" s="20"/>
      <c r="G25" s="35">
        <f t="shared" si="0"/>
        <v>100634240</v>
      </c>
      <c r="H25" s="35">
        <v>17739118</v>
      </c>
      <c r="I25" s="35">
        <f t="shared" si="1"/>
        <v>118373358</v>
      </c>
      <c r="J25" s="35">
        <v>20129402</v>
      </c>
      <c r="K25" s="20"/>
      <c r="L25" s="35">
        <f t="shared" si="2"/>
        <v>20129402</v>
      </c>
      <c r="M25" s="35">
        <f t="shared" si="3"/>
        <v>120763642</v>
      </c>
      <c r="N25" s="34">
        <f t="shared" si="4"/>
        <v>138502760</v>
      </c>
    </row>
    <row r="26" spans="1:14" ht="15" customHeight="1" x14ac:dyDescent="0.2">
      <c r="A26" s="100"/>
      <c r="B26" s="57" t="s">
        <v>39</v>
      </c>
      <c r="C26" s="35">
        <v>73227887</v>
      </c>
      <c r="D26" s="20"/>
      <c r="E26" s="35">
        <v>41068702</v>
      </c>
      <c r="F26" s="20"/>
      <c r="G26" s="35">
        <f t="shared" si="0"/>
        <v>114296589</v>
      </c>
      <c r="H26" s="35">
        <v>22421727</v>
      </c>
      <c r="I26" s="35">
        <f t="shared" si="1"/>
        <v>136718316</v>
      </c>
      <c r="J26" s="35">
        <v>21941691</v>
      </c>
      <c r="K26" s="20"/>
      <c r="L26" s="35">
        <f t="shared" si="2"/>
        <v>21941691</v>
      </c>
      <c r="M26" s="35">
        <f t="shared" si="3"/>
        <v>136238280</v>
      </c>
      <c r="N26" s="34">
        <f t="shared" si="4"/>
        <v>158660007</v>
      </c>
    </row>
    <row r="27" spans="1:14" ht="15" customHeight="1" x14ac:dyDescent="0.2">
      <c r="A27" s="100"/>
      <c r="B27" s="57" t="s">
        <v>40</v>
      </c>
      <c r="C27" s="35">
        <v>88176385</v>
      </c>
      <c r="D27" s="20"/>
      <c r="E27" s="35">
        <v>45180856</v>
      </c>
      <c r="F27" s="20"/>
      <c r="G27" s="35">
        <f t="shared" si="0"/>
        <v>133357241</v>
      </c>
      <c r="H27" s="35">
        <v>26917666</v>
      </c>
      <c r="I27" s="35">
        <f t="shared" si="1"/>
        <v>160274907</v>
      </c>
      <c r="J27" s="35">
        <v>24384028</v>
      </c>
      <c r="K27" s="20"/>
      <c r="L27" s="35">
        <f t="shared" si="2"/>
        <v>24384028</v>
      </c>
      <c r="M27" s="35">
        <f t="shared" si="3"/>
        <v>157741269</v>
      </c>
      <c r="N27" s="34">
        <f t="shared" si="4"/>
        <v>184658935</v>
      </c>
    </row>
    <row r="28" spans="1:14" ht="15" customHeight="1" x14ac:dyDescent="0.2">
      <c r="A28" s="100"/>
      <c r="B28" s="57" t="s">
        <v>41</v>
      </c>
      <c r="C28" s="35">
        <v>90061869</v>
      </c>
      <c r="D28" s="20"/>
      <c r="E28" s="35">
        <v>52005350</v>
      </c>
      <c r="F28" s="20"/>
      <c r="G28" s="35">
        <f t="shared" si="0"/>
        <v>142067219</v>
      </c>
      <c r="H28" s="35">
        <v>31201229</v>
      </c>
      <c r="I28" s="35">
        <f t="shared" si="1"/>
        <v>173268448</v>
      </c>
      <c r="J28" s="35">
        <v>35466642</v>
      </c>
      <c r="K28" s="20"/>
      <c r="L28" s="35">
        <f t="shared" si="2"/>
        <v>35466642</v>
      </c>
      <c r="M28" s="35">
        <f t="shared" si="3"/>
        <v>177533861</v>
      </c>
      <c r="N28" s="34">
        <f t="shared" si="4"/>
        <v>208735090</v>
      </c>
    </row>
    <row r="29" spans="1:14" ht="15" customHeight="1" x14ac:dyDescent="0.2">
      <c r="A29" s="100"/>
      <c r="B29" s="57" t="s">
        <v>42</v>
      </c>
      <c r="C29" s="35">
        <v>87431438</v>
      </c>
      <c r="D29" s="20"/>
      <c r="E29" s="35">
        <v>58139459</v>
      </c>
      <c r="F29" s="20"/>
      <c r="G29" s="35">
        <f t="shared" si="0"/>
        <v>145570897</v>
      </c>
      <c r="H29" s="35">
        <v>32061691</v>
      </c>
      <c r="I29" s="35">
        <f t="shared" si="1"/>
        <v>177632588</v>
      </c>
      <c r="J29" s="35">
        <v>48640243</v>
      </c>
      <c r="K29" s="20"/>
      <c r="L29" s="35">
        <f t="shared" si="2"/>
        <v>48640243</v>
      </c>
      <c r="M29" s="35">
        <f t="shared" si="3"/>
        <v>194211140</v>
      </c>
      <c r="N29" s="34">
        <f t="shared" si="4"/>
        <v>226272831</v>
      </c>
    </row>
    <row r="30" spans="1:14" ht="15" customHeight="1" x14ac:dyDescent="0.2">
      <c r="A30" s="100"/>
      <c r="B30" s="57" t="s">
        <v>43</v>
      </c>
      <c r="C30" s="35">
        <v>108066351</v>
      </c>
      <c r="D30" s="20"/>
      <c r="E30" s="35">
        <v>66802821</v>
      </c>
      <c r="F30" s="20"/>
      <c r="G30" s="35">
        <f t="shared" si="0"/>
        <v>174869172</v>
      </c>
      <c r="H30" s="35">
        <v>43426672</v>
      </c>
      <c r="I30" s="35">
        <f t="shared" si="1"/>
        <v>218295844</v>
      </c>
      <c r="J30" s="35">
        <v>59015335</v>
      </c>
      <c r="K30" s="20"/>
      <c r="L30" s="35">
        <f t="shared" si="2"/>
        <v>59015335</v>
      </c>
      <c r="M30" s="35">
        <f t="shared" si="3"/>
        <v>233884507</v>
      </c>
      <c r="N30" s="34">
        <f t="shared" si="4"/>
        <v>277311179</v>
      </c>
    </row>
    <row r="31" spans="1:14" ht="15" customHeight="1" x14ac:dyDescent="0.2">
      <c r="A31" s="100"/>
      <c r="B31" s="58" t="s">
        <v>44</v>
      </c>
      <c r="C31" s="59">
        <v>131341320</v>
      </c>
      <c r="D31" s="60"/>
      <c r="E31" s="59">
        <v>80586986</v>
      </c>
      <c r="F31" s="60"/>
      <c r="G31" s="59">
        <f t="shared" si="0"/>
        <v>211928306</v>
      </c>
      <c r="H31" s="59">
        <v>50368781</v>
      </c>
      <c r="I31" s="59">
        <f t="shared" si="1"/>
        <v>262297087</v>
      </c>
      <c r="J31" s="59">
        <v>66827982</v>
      </c>
      <c r="K31" s="60"/>
      <c r="L31" s="59">
        <f t="shared" si="2"/>
        <v>66827982</v>
      </c>
      <c r="M31" s="59">
        <f t="shared" si="3"/>
        <v>278756288</v>
      </c>
      <c r="N31" s="61">
        <f t="shared" si="4"/>
        <v>329125069</v>
      </c>
    </row>
    <row r="32" spans="1:14" ht="15" customHeight="1" x14ac:dyDescent="0.2">
      <c r="A32" s="100"/>
      <c r="B32" s="30"/>
      <c r="C32" s="62"/>
      <c r="D32" s="6"/>
      <c r="E32" s="62"/>
      <c r="F32" s="6"/>
      <c r="G32" s="62"/>
      <c r="H32" s="62"/>
      <c r="I32" s="62"/>
      <c r="J32" s="62"/>
      <c r="K32" s="6"/>
      <c r="L32" s="62"/>
      <c r="M32" s="62"/>
      <c r="N32" s="62"/>
    </row>
    <row r="33" spans="1:14" ht="15" customHeight="1" x14ac:dyDescent="0.2">
      <c r="A33" s="100"/>
      <c r="B33" s="30"/>
      <c r="C33" s="62"/>
      <c r="D33" s="6"/>
      <c r="E33" s="62"/>
      <c r="F33" s="6"/>
      <c r="G33" s="62"/>
      <c r="H33" s="62"/>
      <c r="I33" s="62"/>
      <c r="J33" s="62"/>
      <c r="K33" s="6"/>
      <c r="L33" s="62"/>
      <c r="M33" s="63" t="s">
        <v>45</v>
      </c>
      <c r="N33" s="62"/>
    </row>
  </sheetData>
  <mergeCells count="1">
    <mergeCell ref="A1:A33"/>
  </mergeCells>
  <phoneticPr fontId="4" type="noConversion"/>
  <printOptions verticalCentered="1"/>
  <pageMargins left="0.39370078740157483" right="0.74803149606299213" top="0.98425196850393704" bottom="0.98425196850393704" header="0.31496062992125984" footer="0.31496062992125984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X96"/>
  <sheetViews>
    <sheetView workbookViewId="0">
      <selection activeCell="B2" sqref="B2"/>
    </sheetView>
  </sheetViews>
  <sheetFormatPr defaultColWidth="12.7109375" defaultRowHeight="12.75" x14ac:dyDescent="0.2"/>
  <cols>
    <col min="1" max="1" width="10.42578125" style="74" customWidth="1"/>
    <col min="2" max="2" width="6.5703125" style="3" customWidth="1"/>
    <col min="3" max="5" width="10.85546875" style="3" customWidth="1"/>
    <col min="6" max="6" width="11.42578125" style="3" customWidth="1"/>
    <col min="7" max="7" width="12.28515625" style="3" customWidth="1"/>
    <col min="8" max="8" width="9.85546875" style="3" customWidth="1"/>
    <col min="9" max="9" width="12.42578125" style="3" customWidth="1"/>
    <col min="10" max="10" width="11.140625" style="3" customWidth="1"/>
    <col min="11" max="11" width="11.7109375" style="3" customWidth="1"/>
    <col min="12" max="12" width="10.7109375" style="3" customWidth="1"/>
    <col min="13" max="14" width="12.28515625" style="3" customWidth="1"/>
    <col min="15" max="17" width="12.7109375" style="3"/>
    <col min="18" max="20" width="14.7109375" style="3" customWidth="1"/>
    <col min="21" max="23" width="12.7109375" style="3"/>
    <col min="24" max="24" width="8.7109375" style="3" customWidth="1"/>
    <col min="25" max="25" width="12.7109375" style="3"/>
    <col min="26" max="27" width="10.7109375" style="3" customWidth="1"/>
    <col min="28" max="29" width="12.7109375" style="3"/>
    <col min="30" max="30" width="11.7109375" style="3" customWidth="1"/>
    <col min="31" max="31" width="11.140625" style="3" customWidth="1"/>
    <col min="32" max="32" width="10.42578125" style="3" customWidth="1"/>
    <col min="33" max="33" width="11.28515625" style="3" customWidth="1"/>
    <col min="34" max="36" width="12.7109375" style="3"/>
    <col min="37" max="37" width="15.7109375" style="3" customWidth="1"/>
    <col min="38" max="38" width="8.7109375" style="3" customWidth="1"/>
    <col min="39" max="39" width="12.7109375" style="3"/>
    <col min="40" max="40" width="14.7109375" style="3" customWidth="1"/>
    <col min="41" max="41" width="8.7109375" style="3" customWidth="1"/>
    <col min="42" max="43" width="15.7109375" style="3" customWidth="1"/>
    <col min="44" max="44" width="8.7109375" style="3" customWidth="1"/>
    <col min="45" max="50" width="12.7109375" style="3"/>
    <col min="51" max="51" width="15.7109375" style="3" customWidth="1"/>
    <col min="52" max="52" width="12.7109375" style="3"/>
    <col min="53" max="53" width="15.7109375" style="3" customWidth="1"/>
    <col min="54" max="54" width="12.7109375" style="3"/>
    <col min="55" max="55" width="12.7109375" style="1"/>
    <col min="56" max="57" width="15.7109375" style="1" customWidth="1"/>
    <col min="58" max="66" width="12.7109375" style="1"/>
    <col min="67" max="67" width="15.7109375" style="1" customWidth="1"/>
    <col min="68" max="68" width="12.7109375" style="1"/>
    <col min="69" max="69" width="15.7109375" style="1" customWidth="1"/>
    <col min="70" max="16384" width="12.7109375" style="1"/>
  </cols>
  <sheetData>
    <row r="1" spans="1:76" ht="12.75" customHeight="1" x14ac:dyDescent="0.2">
      <c r="A1" s="100">
        <v>25</v>
      </c>
      <c r="B1" s="76" t="s">
        <v>119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76" ht="12.75" customHeight="1" x14ac:dyDescent="0.2">
      <c r="A2" s="100"/>
      <c r="B2" s="7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76" x14ac:dyDescent="0.2">
      <c r="A3" s="100"/>
      <c r="B3" s="37" t="s">
        <v>0</v>
      </c>
      <c r="C3" s="4"/>
      <c r="D3" s="4"/>
      <c r="E3" s="4"/>
      <c r="F3" s="4"/>
      <c r="G3" s="4"/>
      <c r="H3" s="78" t="s">
        <v>1</v>
      </c>
      <c r="I3" s="78" t="s">
        <v>2</v>
      </c>
      <c r="J3" s="79" t="s">
        <v>3</v>
      </c>
      <c r="K3" s="80"/>
      <c r="L3" s="80"/>
      <c r="M3" s="78" t="s">
        <v>4</v>
      </c>
      <c r="N3" s="81" t="s">
        <v>5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76" x14ac:dyDescent="0.2">
      <c r="A4" s="100"/>
      <c r="B4" s="29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56" t="s">
        <v>7</v>
      </c>
      <c r="K4" s="56" t="s">
        <v>14</v>
      </c>
      <c r="L4" s="77" t="s">
        <v>15</v>
      </c>
      <c r="M4" s="14" t="s">
        <v>16</v>
      </c>
      <c r="N4" s="82" t="s">
        <v>17</v>
      </c>
      <c r="O4" s="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76" ht="15.75" customHeight="1" x14ac:dyDescent="0.2">
      <c r="A5" s="100"/>
      <c r="B5" s="57" t="s">
        <v>46</v>
      </c>
      <c r="C5" s="35">
        <v>149033245</v>
      </c>
      <c r="D5" s="20"/>
      <c r="E5" s="35">
        <v>107317318</v>
      </c>
      <c r="F5" s="20"/>
      <c r="G5" s="35">
        <f t="shared" ref="G5:G19" si="0">(C5+D5+E5)</f>
        <v>256350563</v>
      </c>
      <c r="H5" s="35">
        <v>27490706</v>
      </c>
      <c r="I5" s="35">
        <f t="shared" ref="I5:I20" si="1">(G5+H5)</f>
        <v>283841269</v>
      </c>
      <c r="J5" s="35">
        <v>95244660</v>
      </c>
      <c r="K5" s="20"/>
      <c r="L5" s="35">
        <f t="shared" ref="L5:L20" si="2">(J5+K5)</f>
        <v>95244660</v>
      </c>
      <c r="M5" s="35">
        <f t="shared" ref="M5:M20" si="3">(G5+L5)</f>
        <v>351595223</v>
      </c>
      <c r="N5" s="34">
        <f t="shared" ref="N5:N20" si="4">(I5+L5)</f>
        <v>379085929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BP5" s="46"/>
      <c r="BR5" s="46"/>
      <c r="BT5" s="46"/>
      <c r="BV5" s="46"/>
      <c r="BW5" s="64"/>
      <c r="BX5" s="46"/>
    </row>
    <row r="6" spans="1:76" ht="15.75" customHeight="1" x14ac:dyDescent="0.2">
      <c r="A6" s="100"/>
      <c r="B6" s="57" t="s">
        <v>47</v>
      </c>
      <c r="C6" s="35">
        <v>111077507</v>
      </c>
      <c r="D6" s="20"/>
      <c r="E6" s="35">
        <v>115201775</v>
      </c>
      <c r="F6" s="20"/>
      <c r="G6" s="35">
        <f t="shared" si="0"/>
        <v>226279282</v>
      </c>
      <c r="H6" s="35">
        <v>8623582</v>
      </c>
      <c r="I6" s="35">
        <f t="shared" si="1"/>
        <v>234902864</v>
      </c>
      <c r="J6" s="35">
        <v>111676421</v>
      </c>
      <c r="K6" s="20"/>
      <c r="L6" s="35">
        <f t="shared" si="2"/>
        <v>111676421</v>
      </c>
      <c r="M6" s="35">
        <f t="shared" si="3"/>
        <v>337955703</v>
      </c>
      <c r="N6" s="34">
        <f t="shared" si="4"/>
        <v>346579285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BP6" s="46"/>
      <c r="BR6" s="46"/>
      <c r="BT6" s="46"/>
      <c r="BV6" s="46"/>
      <c r="BW6" s="64"/>
      <c r="BX6" s="46"/>
    </row>
    <row r="7" spans="1:76" ht="15.75" customHeight="1" x14ac:dyDescent="0.2">
      <c r="A7" s="100"/>
      <c r="B7" s="57" t="s">
        <v>48</v>
      </c>
      <c r="C7" s="35">
        <v>118303375</v>
      </c>
      <c r="D7" s="20"/>
      <c r="E7" s="35">
        <v>127911837</v>
      </c>
      <c r="F7" s="20"/>
      <c r="G7" s="35">
        <f t="shared" si="0"/>
        <v>246215212</v>
      </c>
      <c r="H7" s="35">
        <v>9832410</v>
      </c>
      <c r="I7" s="35">
        <f t="shared" si="1"/>
        <v>256047622</v>
      </c>
      <c r="J7" s="35">
        <v>115025169</v>
      </c>
      <c r="K7" s="20"/>
      <c r="L7" s="35">
        <f t="shared" si="2"/>
        <v>115025169</v>
      </c>
      <c r="M7" s="35">
        <f t="shared" si="3"/>
        <v>361240381</v>
      </c>
      <c r="N7" s="34">
        <f t="shared" si="4"/>
        <v>371072791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BP7" s="46"/>
      <c r="BR7" s="46"/>
      <c r="BT7" s="46"/>
      <c r="BV7" s="46"/>
      <c r="BW7" s="64"/>
      <c r="BX7" s="46"/>
    </row>
    <row r="8" spans="1:76" ht="15.75" customHeight="1" x14ac:dyDescent="0.2">
      <c r="A8" s="100"/>
      <c r="B8" s="57" t="s">
        <v>49</v>
      </c>
      <c r="C8" s="35">
        <v>110425438</v>
      </c>
      <c r="D8" s="20"/>
      <c r="E8" s="35">
        <v>151125681</v>
      </c>
      <c r="F8" s="20"/>
      <c r="G8" s="35">
        <f t="shared" si="0"/>
        <v>261551119</v>
      </c>
      <c r="H8" s="35">
        <v>9767502</v>
      </c>
      <c r="I8" s="35">
        <f t="shared" si="1"/>
        <v>271318621</v>
      </c>
      <c r="J8" s="35">
        <v>129540759</v>
      </c>
      <c r="K8" s="20"/>
      <c r="L8" s="35">
        <f t="shared" si="2"/>
        <v>129540759</v>
      </c>
      <c r="M8" s="35">
        <f t="shared" si="3"/>
        <v>391091878</v>
      </c>
      <c r="N8" s="34">
        <f t="shared" si="4"/>
        <v>400859380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BP8" s="46"/>
      <c r="BR8" s="46"/>
      <c r="BT8" s="46"/>
      <c r="BV8" s="46"/>
      <c r="BW8" s="64"/>
      <c r="BX8" s="46"/>
    </row>
    <row r="9" spans="1:76" ht="15.75" customHeight="1" x14ac:dyDescent="0.2">
      <c r="A9" s="100"/>
      <c r="B9" s="57" t="s">
        <v>50</v>
      </c>
      <c r="C9" s="35">
        <v>101185503</v>
      </c>
      <c r="D9" s="20"/>
      <c r="E9" s="35">
        <v>166361113</v>
      </c>
      <c r="F9" s="20"/>
      <c r="G9" s="35">
        <f t="shared" si="0"/>
        <v>267546616</v>
      </c>
      <c r="H9" s="35">
        <v>7088452</v>
      </c>
      <c r="I9" s="35">
        <f t="shared" si="1"/>
        <v>274635068</v>
      </c>
      <c r="J9" s="35">
        <v>123418168</v>
      </c>
      <c r="K9" s="20"/>
      <c r="L9" s="35">
        <f t="shared" si="2"/>
        <v>123418168</v>
      </c>
      <c r="M9" s="35">
        <f t="shared" si="3"/>
        <v>390964784</v>
      </c>
      <c r="N9" s="34">
        <f t="shared" si="4"/>
        <v>398053236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BP9" s="46"/>
      <c r="BR9" s="46"/>
      <c r="BT9" s="46"/>
      <c r="BV9" s="46"/>
      <c r="BW9" s="64"/>
      <c r="BX9" s="46"/>
    </row>
    <row r="10" spans="1:76" ht="15.75" customHeight="1" x14ac:dyDescent="0.2">
      <c r="A10" s="100"/>
      <c r="B10" s="57" t="s">
        <v>51</v>
      </c>
      <c r="C10" s="35">
        <v>107903558</v>
      </c>
      <c r="D10" s="20"/>
      <c r="E10" s="35">
        <v>191043798</v>
      </c>
      <c r="F10" s="20"/>
      <c r="G10" s="35">
        <f t="shared" si="0"/>
        <v>298947356</v>
      </c>
      <c r="H10" s="35">
        <v>10267063</v>
      </c>
      <c r="I10" s="35">
        <f t="shared" si="1"/>
        <v>309214419</v>
      </c>
      <c r="J10" s="35">
        <v>129923272</v>
      </c>
      <c r="K10" s="20"/>
      <c r="L10" s="35">
        <f t="shared" si="2"/>
        <v>129923272</v>
      </c>
      <c r="M10" s="35">
        <f t="shared" si="3"/>
        <v>428870628</v>
      </c>
      <c r="N10" s="34">
        <f t="shared" si="4"/>
        <v>439137691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BP10" s="46"/>
      <c r="BR10" s="46"/>
      <c r="BT10" s="46"/>
      <c r="BV10" s="46"/>
      <c r="BW10" s="64"/>
      <c r="BX10" s="46"/>
    </row>
    <row r="11" spans="1:76" ht="15.75" customHeight="1" x14ac:dyDescent="0.2">
      <c r="A11" s="100"/>
      <c r="B11" s="57" t="s">
        <v>52</v>
      </c>
      <c r="C11" s="35">
        <v>139547856</v>
      </c>
      <c r="D11" s="20"/>
      <c r="E11" s="35">
        <v>239894493</v>
      </c>
      <c r="F11" s="20"/>
      <c r="G11" s="35">
        <f t="shared" si="0"/>
        <v>379442349</v>
      </c>
      <c r="H11" s="35">
        <v>11377241</v>
      </c>
      <c r="I11" s="35">
        <f t="shared" si="1"/>
        <v>390819590</v>
      </c>
      <c r="J11" s="35">
        <v>157957635</v>
      </c>
      <c r="K11" s="20"/>
      <c r="L11" s="35">
        <f t="shared" si="2"/>
        <v>157957635</v>
      </c>
      <c r="M11" s="35">
        <f t="shared" si="3"/>
        <v>537399984</v>
      </c>
      <c r="N11" s="34">
        <f t="shared" si="4"/>
        <v>548777225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BP11" s="46"/>
      <c r="BR11" s="46"/>
      <c r="BT11" s="46"/>
      <c r="BV11" s="46"/>
      <c r="BW11" s="64"/>
      <c r="BX11" s="46"/>
    </row>
    <row r="12" spans="1:76" ht="15.75" customHeight="1" x14ac:dyDescent="0.2">
      <c r="A12" s="100"/>
      <c r="B12" s="57" t="s">
        <v>53</v>
      </c>
      <c r="C12" s="35">
        <v>131773044</v>
      </c>
      <c r="D12" s="35">
        <v>11100973</v>
      </c>
      <c r="E12" s="35">
        <v>272707495</v>
      </c>
      <c r="F12" s="20"/>
      <c r="G12" s="35">
        <f t="shared" si="0"/>
        <v>415581512</v>
      </c>
      <c r="H12" s="35">
        <v>14685428</v>
      </c>
      <c r="I12" s="35">
        <f t="shared" si="1"/>
        <v>430266940</v>
      </c>
      <c r="J12" s="35">
        <v>170617530</v>
      </c>
      <c r="K12" s="35">
        <v>5882844</v>
      </c>
      <c r="L12" s="35">
        <f t="shared" si="2"/>
        <v>176500374</v>
      </c>
      <c r="M12" s="35">
        <f t="shared" si="3"/>
        <v>592081886</v>
      </c>
      <c r="N12" s="34">
        <f t="shared" si="4"/>
        <v>606767314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BP12" s="46"/>
      <c r="BR12" s="46"/>
      <c r="BT12" s="46"/>
      <c r="BV12" s="46"/>
      <c r="BW12" s="64"/>
      <c r="BX12" s="46"/>
    </row>
    <row r="13" spans="1:76" ht="15.75" customHeight="1" x14ac:dyDescent="0.2">
      <c r="A13" s="100"/>
      <c r="B13" s="57" t="s">
        <v>54</v>
      </c>
      <c r="C13" s="35">
        <v>114638367</v>
      </c>
      <c r="D13" s="35">
        <v>39276732</v>
      </c>
      <c r="E13" s="35">
        <v>317819660</v>
      </c>
      <c r="F13" s="20"/>
      <c r="G13" s="35">
        <f t="shared" si="0"/>
        <v>471734759</v>
      </c>
      <c r="H13" s="35">
        <v>17490165</v>
      </c>
      <c r="I13" s="35">
        <f t="shared" si="1"/>
        <v>489224924</v>
      </c>
      <c r="J13" s="35">
        <v>166043447</v>
      </c>
      <c r="K13" s="35">
        <v>19975026</v>
      </c>
      <c r="L13" s="35">
        <f t="shared" si="2"/>
        <v>186018473</v>
      </c>
      <c r="M13" s="35">
        <f t="shared" si="3"/>
        <v>657753232</v>
      </c>
      <c r="N13" s="34">
        <f t="shared" si="4"/>
        <v>675243397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BQ13" s="46"/>
      <c r="BS13" s="64"/>
      <c r="BV13" s="46"/>
      <c r="BW13" s="64"/>
      <c r="BX13" s="46"/>
    </row>
    <row r="14" spans="1:76" ht="15.75" customHeight="1" x14ac:dyDescent="0.2">
      <c r="A14" s="100"/>
      <c r="B14" s="57" t="s">
        <v>55</v>
      </c>
      <c r="C14" s="35">
        <v>142439672</v>
      </c>
      <c r="D14" s="35">
        <v>43266712</v>
      </c>
      <c r="E14" s="35">
        <v>356213948</v>
      </c>
      <c r="F14" s="20"/>
      <c r="G14" s="35">
        <f t="shared" si="0"/>
        <v>541920332</v>
      </c>
      <c r="H14" s="35">
        <v>17877162</v>
      </c>
      <c r="I14" s="35">
        <f t="shared" si="1"/>
        <v>559797494</v>
      </c>
      <c r="J14" s="35">
        <v>201142242</v>
      </c>
      <c r="K14" s="35">
        <v>20208116</v>
      </c>
      <c r="L14" s="35">
        <f t="shared" si="2"/>
        <v>221350358</v>
      </c>
      <c r="M14" s="35">
        <f t="shared" si="3"/>
        <v>763270690</v>
      </c>
      <c r="N14" s="34">
        <f t="shared" si="4"/>
        <v>781147852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76" ht="15.75" customHeight="1" x14ac:dyDescent="0.2">
      <c r="A15" s="100"/>
      <c r="B15" s="57" t="s">
        <v>56</v>
      </c>
      <c r="C15" s="35">
        <v>138365148</v>
      </c>
      <c r="D15" s="35">
        <v>50172930</v>
      </c>
      <c r="E15" s="35">
        <v>408026507</v>
      </c>
      <c r="F15" s="20"/>
      <c r="G15" s="35">
        <f t="shared" si="0"/>
        <v>596564585</v>
      </c>
      <c r="H15" s="35">
        <v>19258116</v>
      </c>
      <c r="I15" s="35">
        <f t="shared" si="1"/>
        <v>615822701</v>
      </c>
      <c r="J15" s="35">
        <v>222286396</v>
      </c>
      <c r="K15" s="35">
        <v>20715057</v>
      </c>
      <c r="L15" s="35">
        <f t="shared" si="2"/>
        <v>243001453</v>
      </c>
      <c r="M15" s="35">
        <f t="shared" si="3"/>
        <v>839566038</v>
      </c>
      <c r="N15" s="34">
        <f t="shared" si="4"/>
        <v>858824154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BQ15" s="46"/>
      <c r="BS15" s="64"/>
      <c r="BV15" s="46"/>
      <c r="BW15" s="64"/>
      <c r="BX15" s="46"/>
    </row>
    <row r="16" spans="1:76" ht="15.75" customHeight="1" x14ac:dyDescent="0.2">
      <c r="A16" s="100"/>
      <c r="B16" s="57" t="s">
        <v>57</v>
      </c>
      <c r="C16" s="35">
        <v>140571611</v>
      </c>
      <c r="D16" s="35">
        <v>59738152</v>
      </c>
      <c r="E16" s="35">
        <v>514236037</v>
      </c>
      <c r="F16" s="35">
        <v>11.6</v>
      </c>
      <c r="G16" s="35">
        <f t="shared" si="0"/>
        <v>714545800</v>
      </c>
      <c r="H16" s="35">
        <v>23457302</v>
      </c>
      <c r="I16" s="35">
        <f t="shared" si="1"/>
        <v>738003102</v>
      </c>
      <c r="J16" s="35">
        <v>167130307</v>
      </c>
      <c r="K16" s="35">
        <v>22048299</v>
      </c>
      <c r="L16" s="35">
        <f t="shared" si="2"/>
        <v>189178606</v>
      </c>
      <c r="M16" s="35">
        <f t="shared" si="3"/>
        <v>903724406</v>
      </c>
      <c r="N16" s="34">
        <f t="shared" si="4"/>
        <v>927181708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5.75" customHeight="1" x14ac:dyDescent="0.2">
      <c r="A17" s="100"/>
      <c r="B17" s="57" t="s">
        <v>58</v>
      </c>
      <c r="C17" s="35">
        <v>111740361</v>
      </c>
      <c r="D17" s="35">
        <v>51574897</v>
      </c>
      <c r="E17" s="35">
        <v>747536316</v>
      </c>
      <c r="F17" s="35">
        <v>159418168</v>
      </c>
      <c r="G17" s="35">
        <f t="shared" si="0"/>
        <v>910851574</v>
      </c>
      <c r="H17" s="35">
        <v>35612019</v>
      </c>
      <c r="I17" s="35">
        <f t="shared" si="1"/>
        <v>946463593</v>
      </c>
      <c r="J17" s="35">
        <v>117938301</v>
      </c>
      <c r="K17" s="35">
        <v>18839286</v>
      </c>
      <c r="L17" s="35">
        <f t="shared" si="2"/>
        <v>136777587</v>
      </c>
      <c r="M17" s="35">
        <f t="shared" si="3"/>
        <v>1047629161</v>
      </c>
      <c r="N17" s="34">
        <f t="shared" si="4"/>
        <v>1083241180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.75" customHeight="1" x14ac:dyDescent="0.2">
      <c r="A18" s="100"/>
      <c r="B18" s="57" t="s">
        <v>59</v>
      </c>
      <c r="C18" s="35">
        <v>132040607</v>
      </c>
      <c r="D18" s="35">
        <v>63272252</v>
      </c>
      <c r="E18" s="35">
        <v>795027196</v>
      </c>
      <c r="F18" s="35">
        <v>138531290</v>
      </c>
      <c r="G18" s="35">
        <f t="shared" si="0"/>
        <v>990340055</v>
      </c>
      <c r="H18" s="35">
        <v>33194842</v>
      </c>
      <c r="I18" s="35">
        <f t="shared" si="1"/>
        <v>1023534897</v>
      </c>
      <c r="J18" s="35">
        <v>147704171</v>
      </c>
      <c r="K18" s="35">
        <v>20603194</v>
      </c>
      <c r="L18" s="35">
        <f t="shared" si="2"/>
        <v>168307365</v>
      </c>
      <c r="M18" s="35">
        <f t="shared" si="3"/>
        <v>1158647420</v>
      </c>
      <c r="N18" s="34">
        <f t="shared" si="4"/>
        <v>1191842262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.75" customHeight="1" x14ac:dyDescent="0.2">
      <c r="A19" s="100"/>
      <c r="B19" s="57" t="s">
        <v>60</v>
      </c>
      <c r="C19" s="35">
        <v>170039203</v>
      </c>
      <c r="D19" s="35">
        <v>74757555</v>
      </c>
      <c r="E19" s="35">
        <v>890753297</v>
      </c>
      <c r="F19" s="35">
        <v>150064548</v>
      </c>
      <c r="G19" s="35">
        <f t="shared" si="0"/>
        <v>1135550055</v>
      </c>
      <c r="H19" s="35">
        <v>43852385</v>
      </c>
      <c r="I19" s="35">
        <f t="shared" si="1"/>
        <v>1179402440</v>
      </c>
      <c r="J19" s="35">
        <v>162587554</v>
      </c>
      <c r="K19" s="35">
        <v>22174539</v>
      </c>
      <c r="L19" s="35">
        <f t="shared" si="2"/>
        <v>184762093</v>
      </c>
      <c r="M19" s="35">
        <f t="shared" si="3"/>
        <v>1320312148</v>
      </c>
      <c r="N19" s="34">
        <f t="shared" si="4"/>
        <v>1364164533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.75" customHeight="1" x14ac:dyDescent="0.2">
      <c r="A20" s="100"/>
      <c r="B20" s="57" t="s">
        <v>61</v>
      </c>
      <c r="C20" s="35">
        <v>157783001</v>
      </c>
      <c r="D20" s="35">
        <v>342720328</v>
      </c>
      <c r="E20" s="35">
        <v>428743821</v>
      </c>
      <c r="F20" s="35">
        <v>165216293</v>
      </c>
      <c r="G20" s="35">
        <f>(C20+D20+E20+F20)</f>
        <v>1094463443</v>
      </c>
      <c r="H20" s="35">
        <v>64798247</v>
      </c>
      <c r="I20" s="35">
        <f t="shared" si="1"/>
        <v>1159261690</v>
      </c>
      <c r="J20" s="35">
        <v>132120868</v>
      </c>
      <c r="K20" s="35">
        <v>91672986</v>
      </c>
      <c r="L20" s="35">
        <f t="shared" si="2"/>
        <v>223793854</v>
      </c>
      <c r="M20" s="35">
        <f t="shared" si="3"/>
        <v>1318257297</v>
      </c>
      <c r="N20" s="34">
        <f t="shared" si="4"/>
        <v>1383055544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.75" customHeight="1" x14ac:dyDescent="0.2">
      <c r="A21" s="100"/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.75" customHeight="1" x14ac:dyDescent="0.2">
      <c r="A22" s="100"/>
      <c r="B22" s="65" t="s">
        <v>69</v>
      </c>
      <c r="C22" s="38" t="s">
        <v>70</v>
      </c>
      <c r="D22" s="39"/>
      <c r="E22" s="39"/>
      <c r="F22" s="6"/>
      <c r="G22" s="6"/>
      <c r="H22" s="56" t="s">
        <v>62</v>
      </c>
      <c r="I22" s="30" t="s">
        <v>71</v>
      </c>
      <c r="J22" s="6"/>
      <c r="K22" s="6"/>
      <c r="L22" s="6"/>
      <c r="M22" s="6"/>
      <c r="N22" s="8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5.75" customHeight="1" x14ac:dyDescent="0.2">
      <c r="A23" s="100"/>
      <c r="B23" s="10"/>
      <c r="C23" s="38" t="s">
        <v>72</v>
      </c>
      <c r="D23" s="39"/>
      <c r="E23" s="39"/>
      <c r="F23" s="6"/>
      <c r="G23" s="6"/>
      <c r="H23" s="39"/>
      <c r="I23" s="30" t="s">
        <v>73</v>
      </c>
      <c r="J23" s="6"/>
      <c r="K23" s="6"/>
      <c r="L23" s="6"/>
      <c r="M23" s="6"/>
      <c r="N23" s="8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.75" customHeight="1" x14ac:dyDescent="0.2">
      <c r="A24" s="100"/>
      <c r="B24" s="10"/>
      <c r="C24" s="30" t="s">
        <v>74</v>
      </c>
      <c r="D24" s="6"/>
      <c r="E24" s="6"/>
      <c r="F24" s="6"/>
      <c r="G24" s="6"/>
      <c r="H24" s="39"/>
      <c r="I24" s="30" t="s">
        <v>75</v>
      </c>
      <c r="J24" s="6"/>
      <c r="K24" s="6"/>
      <c r="L24" s="6"/>
      <c r="M24" s="6"/>
      <c r="N24" s="8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.75" customHeight="1" x14ac:dyDescent="0.2">
      <c r="A25" s="100"/>
      <c r="B25" s="17"/>
      <c r="C25" s="66" t="s">
        <v>76</v>
      </c>
      <c r="D25" s="2"/>
      <c r="E25" s="2"/>
      <c r="F25" s="2"/>
      <c r="G25" s="2"/>
      <c r="H25" s="67"/>
      <c r="I25" s="68" t="s">
        <v>77</v>
      </c>
      <c r="J25" s="2"/>
      <c r="K25" s="2"/>
      <c r="L25" s="2"/>
      <c r="M25" s="2"/>
      <c r="N25" s="4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.75" customHeight="1" x14ac:dyDescent="0.2">
      <c r="A26" s="100"/>
      <c r="B26" s="97"/>
      <c r="C26" s="31"/>
      <c r="D26" s="6"/>
      <c r="E26" s="6"/>
      <c r="F26" s="6"/>
      <c r="G26" s="6"/>
      <c r="H26" s="39"/>
      <c r="I26" s="38"/>
      <c r="J26" s="6"/>
      <c r="K26" s="6"/>
      <c r="L26" s="6"/>
      <c r="M26" s="6"/>
      <c r="N26" s="6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.75" customHeight="1" x14ac:dyDescent="0.2">
      <c r="A27" s="100"/>
      <c r="B27" s="6"/>
      <c r="C27" s="31"/>
      <c r="D27" s="6"/>
      <c r="E27" s="6"/>
      <c r="F27" s="6"/>
      <c r="G27" s="6"/>
      <c r="H27" s="39"/>
      <c r="I27" s="38"/>
      <c r="J27" s="6"/>
      <c r="K27" s="6"/>
      <c r="L27" s="69" t="s">
        <v>45</v>
      </c>
      <c r="M27" s="6"/>
      <c r="N27" s="6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2">
      <c r="A28" s="75"/>
      <c r="B28" s="6"/>
      <c r="C28" s="31"/>
      <c r="D28" s="6"/>
      <c r="E28" s="6"/>
      <c r="F28" s="6"/>
      <c r="G28" s="6"/>
      <c r="H28" s="39"/>
      <c r="I28" s="38"/>
      <c r="J28" s="6"/>
      <c r="K28" s="6"/>
      <c r="L28" s="6"/>
      <c r="M28" s="6"/>
      <c r="N28" s="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2">
      <c r="A29" s="75"/>
      <c r="B29" s="6"/>
      <c r="C29" s="31"/>
      <c r="D29" s="6"/>
      <c r="E29" s="6"/>
      <c r="F29" s="6"/>
      <c r="G29" s="6"/>
      <c r="H29" s="39"/>
      <c r="I29" s="38"/>
      <c r="J29" s="6"/>
      <c r="K29" s="6"/>
      <c r="M29" s="6"/>
      <c r="N29" s="6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x14ac:dyDescent="0.2">
      <c r="A30" s="75"/>
      <c r="B30" s="6"/>
      <c r="C30" s="31"/>
      <c r="D30" s="6"/>
      <c r="E30" s="6"/>
      <c r="F30" s="6"/>
      <c r="G30" s="6"/>
      <c r="H30" s="39"/>
      <c r="I30" s="38"/>
      <c r="J30" s="6"/>
      <c r="K30" s="6"/>
      <c r="L30" s="6"/>
      <c r="M30" s="6"/>
      <c r="N30" s="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2">
      <c r="A31" s="75"/>
      <c r="B31" s="6"/>
      <c r="C31" s="31"/>
      <c r="D31" s="6"/>
      <c r="E31" s="6"/>
      <c r="F31" s="6"/>
      <c r="G31" s="6"/>
      <c r="H31" s="39"/>
      <c r="I31" s="38"/>
      <c r="J31" s="6"/>
      <c r="K31" s="6"/>
      <c r="L31" s="6"/>
      <c r="M31" s="6"/>
      <c r="N31" s="6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x14ac:dyDescent="0.2">
      <c r="A32" s="95"/>
      <c r="B32" s="6"/>
      <c r="E32" s="1"/>
      <c r="F32" s="1"/>
      <c r="G32" s="1"/>
    </row>
    <row r="33" spans="1:14" x14ac:dyDescent="0.2">
      <c r="A33" s="95"/>
      <c r="B33" s="6"/>
    </row>
    <row r="36" spans="1:14" x14ac:dyDescent="0.2">
      <c r="G36" s="18"/>
      <c r="H36" s="18"/>
    </row>
    <row r="37" spans="1:14" x14ac:dyDescent="0.2">
      <c r="B37" s="18"/>
      <c r="C37" s="18"/>
      <c r="D37" s="50"/>
      <c r="E37" s="18"/>
      <c r="G37" s="18"/>
      <c r="H37" s="18"/>
      <c r="I37" s="18"/>
      <c r="J37" s="50"/>
      <c r="K37" s="18"/>
      <c r="L37" s="50"/>
      <c r="M37" s="18"/>
      <c r="N37" s="18"/>
    </row>
    <row r="40" spans="1:14" x14ac:dyDescent="0.2">
      <c r="B40" s="18"/>
      <c r="C40" s="49"/>
      <c r="D40" s="51"/>
      <c r="E40" s="49"/>
      <c r="G40" s="52"/>
      <c r="I40" s="49"/>
      <c r="K40" s="52"/>
      <c r="M40" s="49"/>
      <c r="N40" s="49"/>
    </row>
    <row r="41" spans="1:14" x14ac:dyDescent="0.2">
      <c r="B41" s="18"/>
      <c r="C41" s="49"/>
      <c r="D41" s="53"/>
      <c r="E41" s="49"/>
      <c r="G41" s="52"/>
      <c r="I41" s="49"/>
      <c r="J41" s="53"/>
      <c r="K41" s="52"/>
      <c r="L41" s="53"/>
      <c r="M41" s="49"/>
      <c r="N41" s="49"/>
    </row>
    <row r="42" spans="1:14" x14ac:dyDescent="0.2">
      <c r="B42" s="18"/>
      <c r="C42" s="49"/>
      <c r="D42" s="53"/>
      <c r="E42" s="49"/>
      <c r="G42" s="52"/>
      <c r="I42" s="49"/>
      <c r="J42" s="53"/>
      <c r="K42" s="52"/>
      <c r="L42" s="53"/>
      <c r="M42" s="49"/>
      <c r="N42" s="49"/>
    </row>
    <row r="43" spans="1:14" x14ac:dyDescent="0.2">
      <c r="B43" s="18"/>
      <c r="C43" s="49"/>
      <c r="D43" s="53"/>
      <c r="E43" s="49"/>
      <c r="G43" s="52"/>
      <c r="I43" s="49"/>
      <c r="J43" s="53"/>
      <c r="K43" s="52"/>
      <c r="L43" s="53"/>
      <c r="M43" s="49"/>
      <c r="N43" s="49"/>
    </row>
    <row r="44" spans="1:14" x14ac:dyDescent="0.2">
      <c r="B44" s="18"/>
      <c r="C44" s="49"/>
      <c r="D44" s="53"/>
      <c r="E44" s="49"/>
      <c r="G44" s="52"/>
      <c r="I44" s="49"/>
      <c r="J44" s="53"/>
      <c r="K44" s="52"/>
      <c r="L44" s="53"/>
      <c r="M44" s="49"/>
      <c r="N44" s="49"/>
    </row>
    <row r="45" spans="1:14" x14ac:dyDescent="0.2">
      <c r="B45" s="18"/>
      <c r="C45" s="49"/>
      <c r="D45" s="53"/>
      <c r="E45" s="49"/>
      <c r="G45" s="52"/>
      <c r="I45" s="49"/>
      <c r="J45" s="53"/>
      <c r="K45" s="52"/>
      <c r="L45" s="53"/>
      <c r="M45" s="49"/>
      <c r="N45" s="49"/>
    </row>
    <row r="46" spans="1:14" x14ac:dyDescent="0.2">
      <c r="B46" s="18"/>
      <c r="C46" s="49"/>
      <c r="D46" s="53"/>
      <c r="E46" s="49"/>
      <c r="G46" s="52"/>
      <c r="I46" s="49"/>
      <c r="J46" s="53"/>
      <c r="K46" s="52"/>
      <c r="L46" s="53"/>
      <c r="M46" s="49"/>
      <c r="N46" s="49"/>
    </row>
    <row r="47" spans="1:14" x14ac:dyDescent="0.2">
      <c r="B47" s="18"/>
      <c r="C47" s="49"/>
      <c r="D47" s="53"/>
      <c r="E47" s="49"/>
      <c r="G47" s="52"/>
      <c r="I47" s="49"/>
      <c r="J47" s="53"/>
      <c r="K47" s="52"/>
      <c r="L47" s="53"/>
      <c r="M47" s="49"/>
      <c r="N47" s="49"/>
    </row>
    <row r="48" spans="1:14" x14ac:dyDescent="0.2">
      <c r="B48" s="18"/>
      <c r="C48" s="49"/>
      <c r="D48" s="53"/>
      <c r="E48" s="49"/>
      <c r="G48" s="52"/>
      <c r="I48" s="49"/>
      <c r="J48" s="53"/>
      <c r="K48" s="52"/>
      <c r="L48" s="53"/>
      <c r="M48" s="49"/>
      <c r="N48" s="49"/>
    </row>
    <row r="49" spans="2:14" x14ac:dyDescent="0.2">
      <c r="B49" s="18"/>
      <c r="C49" s="49"/>
      <c r="D49" s="53"/>
      <c r="E49" s="49"/>
      <c r="G49" s="52"/>
      <c r="I49" s="49"/>
      <c r="J49" s="53"/>
      <c r="K49" s="52"/>
      <c r="L49" s="53"/>
      <c r="M49" s="49"/>
      <c r="N49" s="49"/>
    </row>
    <row r="50" spans="2:14" x14ac:dyDescent="0.2">
      <c r="B50" s="18"/>
      <c r="C50" s="49"/>
      <c r="D50" s="53"/>
      <c r="E50" s="49"/>
      <c r="G50" s="52"/>
      <c r="I50" s="49"/>
      <c r="J50" s="53"/>
      <c r="K50" s="52"/>
      <c r="L50" s="53"/>
      <c r="M50" s="49"/>
      <c r="N50" s="49"/>
    </row>
    <row r="51" spans="2:14" x14ac:dyDescent="0.2">
      <c r="B51" s="18"/>
      <c r="C51" s="49"/>
      <c r="D51" s="53"/>
      <c r="E51" s="49"/>
      <c r="G51" s="52"/>
      <c r="H51" s="49"/>
      <c r="I51" s="49"/>
      <c r="J51" s="53"/>
      <c r="K51" s="52"/>
      <c r="L51" s="53"/>
      <c r="M51" s="49"/>
      <c r="N51" s="49"/>
    </row>
    <row r="52" spans="2:14" x14ac:dyDescent="0.2">
      <c r="B52" s="18"/>
      <c r="C52" s="49"/>
      <c r="D52" s="53"/>
      <c r="E52" s="49"/>
      <c r="G52" s="52"/>
      <c r="H52" s="49"/>
      <c r="I52" s="49"/>
      <c r="J52" s="53"/>
      <c r="K52" s="52"/>
      <c r="L52" s="53"/>
      <c r="M52" s="49"/>
      <c r="N52" s="49"/>
    </row>
    <row r="53" spans="2:14" x14ac:dyDescent="0.2">
      <c r="B53" s="18"/>
      <c r="C53" s="49"/>
      <c r="D53" s="53"/>
      <c r="E53" s="49"/>
      <c r="G53" s="52"/>
      <c r="H53" s="49"/>
      <c r="I53" s="49"/>
      <c r="J53" s="53"/>
      <c r="K53" s="52"/>
      <c r="L53" s="53"/>
      <c r="M53" s="49"/>
      <c r="N53" s="49"/>
    </row>
    <row r="54" spans="2:14" x14ac:dyDescent="0.2">
      <c r="B54" s="18"/>
      <c r="C54" s="49"/>
      <c r="D54" s="53"/>
      <c r="E54" s="49"/>
      <c r="G54" s="52"/>
      <c r="H54" s="49"/>
      <c r="I54" s="49"/>
      <c r="J54" s="53"/>
      <c r="K54" s="52"/>
      <c r="L54" s="53"/>
      <c r="M54" s="49"/>
      <c r="N54" s="49"/>
    </row>
    <row r="55" spans="2:14" x14ac:dyDescent="0.2">
      <c r="B55" s="18"/>
      <c r="C55" s="49"/>
      <c r="D55" s="53"/>
      <c r="E55" s="49"/>
      <c r="G55" s="52"/>
      <c r="H55" s="49"/>
      <c r="I55" s="49"/>
      <c r="J55" s="53"/>
      <c r="K55" s="52"/>
      <c r="L55" s="53"/>
      <c r="M55" s="49"/>
      <c r="N55" s="49"/>
    </row>
    <row r="56" spans="2:14" x14ac:dyDescent="0.2">
      <c r="B56" s="18"/>
      <c r="C56" s="49"/>
      <c r="D56" s="53"/>
      <c r="E56" s="49"/>
      <c r="G56" s="52"/>
      <c r="H56" s="49"/>
      <c r="I56" s="49"/>
      <c r="J56" s="53"/>
      <c r="K56" s="52"/>
      <c r="L56" s="53"/>
      <c r="M56" s="49"/>
      <c r="N56" s="49"/>
    </row>
    <row r="57" spans="2:14" x14ac:dyDescent="0.2">
      <c r="B57" s="18"/>
      <c r="C57" s="49"/>
      <c r="D57" s="53"/>
      <c r="E57" s="49"/>
      <c r="G57" s="52"/>
      <c r="H57" s="49"/>
      <c r="I57" s="49"/>
      <c r="J57" s="53"/>
      <c r="K57" s="52"/>
      <c r="L57" s="53"/>
      <c r="M57" s="49"/>
      <c r="N57" s="49"/>
    </row>
    <row r="58" spans="2:14" x14ac:dyDescent="0.2">
      <c r="B58" s="18"/>
      <c r="C58" s="49"/>
      <c r="D58" s="53"/>
      <c r="E58" s="49"/>
      <c r="G58" s="52"/>
      <c r="H58" s="49"/>
      <c r="I58" s="49"/>
      <c r="J58" s="53"/>
      <c r="K58" s="52"/>
      <c r="L58" s="53"/>
      <c r="M58" s="49"/>
      <c r="N58" s="49"/>
    </row>
    <row r="59" spans="2:14" x14ac:dyDescent="0.2">
      <c r="B59" s="18"/>
      <c r="C59" s="49"/>
      <c r="D59" s="53"/>
      <c r="E59" s="49"/>
      <c r="G59" s="52"/>
      <c r="H59" s="49"/>
      <c r="I59" s="49"/>
      <c r="J59" s="53"/>
      <c r="K59" s="52"/>
      <c r="L59" s="53"/>
      <c r="M59" s="49"/>
      <c r="N59" s="49"/>
    </row>
    <row r="60" spans="2:14" x14ac:dyDescent="0.2">
      <c r="B60" s="18"/>
      <c r="C60" s="49"/>
      <c r="D60" s="53"/>
      <c r="E60" s="49"/>
      <c r="G60" s="52"/>
      <c r="H60" s="49"/>
      <c r="I60" s="49"/>
      <c r="J60" s="53"/>
      <c r="K60" s="52"/>
      <c r="L60" s="53"/>
      <c r="M60" s="49"/>
      <c r="N60" s="49"/>
    </row>
    <row r="61" spans="2:14" x14ac:dyDescent="0.2">
      <c r="B61" s="18"/>
      <c r="C61" s="49"/>
      <c r="D61" s="53"/>
      <c r="E61" s="49"/>
      <c r="G61" s="52"/>
      <c r="H61" s="49"/>
      <c r="I61" s="49"/>
      <c r="J61" s="53"/>
      <c r="K61" s="52"/>
      <c r="L61" s="53"/>
      <c r="M61" s="49"/>
      <c r="N61" s="49"/>
    </row>
    <row r="62" spans="2:14" x14ac:dyDescent="0.2">
      <c r="B62" s="18"/>
      <c r="C62" s="49"/>
      <c r="D62" s="53"/>
      <c r="E62" s="49"/>
      <c r="G62" s="52"/>
      <c r="H62" s="49"/>
      <c r="I62" s="49"/>
      <c r="J62" s="53"/>
      <c r="K62" s="52"/>
      <c r="L62" s="53"/>
      <c r="M62" s="49"/>
      <c r="N62" s="49"/>
    </row>
    <row r="63" spans="2:14" x14ac:dyDescent="0.2">
      <c r="B63" s="18"/>
      <c r="C63" s="49"/>
      <c r="D63" s="53"/>
      <c r="E63" s="49"/>
      <c r="G63" s="52"/>
      <c r="H63" s="49"/>
      <c r="I63" s="49"/>
      <c r="J63" s="53"/>
      <c r="K63" s="52"/>
      <c r="L63" s="53"/>
      <c r="M63" s="49"/>
      <c r="N63" s="49"/>
    </row>
    <row r="64" spans="2:14" x14ac:dyDescent="0.2">
      <c r="B64" s="18"/>
      <c r="C64" s="49"/>
      <c r="D64" s="53"/>
      <c r="E64" s="49"/>
      <c r="G64" s="52"/>
      <c r="H64" s="49"/>
      <c r="I64" s="49"/>
      <c r="J64" s="53"/>
      <c r="K64" s="52"/>
      <c r="L64" s="53"/>
      <c r="M64" s="49"/>
      <c r="N64" s="49"/>
    </row>
    <row r="65" spans="2:14" x14ac:dyDescent="0.2">
      <c r="B65" s="18"/>
      <c r="C65" s="49"/>
      <c r="D65" s="53"/>
      <c r="E65" s="49"/>
      <c r="G65" s="52"/>
      <c r="H65" s="49"/>
      <c r="I65" s="49"/>
      <c r="J65" s="53"/>
      <c r="K65" s="52"/>
      <c r="L65" s="53"/>
      <c r="M65" s="49"/>
      <c r="N65" s="49"/>
    </row>
    <row r="66" spans="2:14" x14ac:dyDescent="0.2">
      <c r="B66" s="18"/>
      <c r="C66" s="49"/>
      <c r="D66" s="53"/>
      <c r="E66" s="49"/>
      <c r="G66" s="52"/>
      <c r="H66" s="49"/>
      <c r="I66" s="49"/>
      <c r="J66" s="53"/>
      <c r="K66" s="52"/>
      <c r="L66" s="53"/>
      <c r="M66" s="49"/>
      <c r="N66" s="49"/>
    </row>
    <row r="67" spans="2:14" x14ac:dyDescent="0.2">
      <c r="B67" s="18"/>
      <c r="C67" s="49"/>
      <c r="D67" s="53"/>
      <c r="E67" s="49"/>
      <c r="G67" s="52"/>
      <c r="H67" s="49"/>
      <c r="I67" s="49"/>
      <c r="J67" s="53"/>
      <c r="K67" s="52"/>
      <c r="L67" s="53"/>
      <c r="M67" s="49"/>
      <c r="N67" s="49"/>
    </row>
    <row r="68" spans="2:14" x14ac:dyDescent="0.2">
      <c r="B68" s="18"/>
      <c r="C68" s="49"/>
      <c r="D68" s="53"/>
      <c r="E68" s="49"/>
      <c r="G68" s="52"/>
      <c r="H68" s="49"/>
      <c r="I68" s="49"/>
      <c r="J68" s="53"/>
      <c r="K68" s="52"/>
      <c r="L68" s="53"/>
      <c r="M68" s="49"/>
      <c r="N68" s="49"/>
    </row>
    <row r="69" spans="2:14" x14ac:dyDescent="0.2">
      <c r="B69" s="18"/>
      <c r="C69" s="49"/>
      <c r="D69" s="53"/>
      <c r="E69" s="49"/>
      <c r="G69" s="52"/>
      <c r="H69" s="49"/>
      <c r="I69" s="49"/>
      <c r="J69" s="53"/>
      <c r="K69" s="52"/>
      <c r="L69" s="53"/>
      <c r="M69" s="49"/>
      <c r="N69" s="49"/>
    </row>
    <row r="70" spans="2:14" x14ac:dyDescent="0.2">
      <c r="B70" s="18"/>
      <c r="C70" s="49"/>
      <c r="D70" s="53"/>
      <c r="E70" s="49"/>
      <c r="G70" s="52"/>
      <c r="H70" s="49"/>
      <c r="I70" s="49"/>
      <c r="J70" s="53"/>
      <c r="K70" s="52"/>
      <c r="L70" s="53"/>
      <c r="M70" s="49"/>
      <c r="N70" s="49"/>
    </row>
    <row r="71" spans="2:14" x14ac:dyDescent="0.2">
      <c r="B71" s="18"/>
      <c r="C71" s="49"/>
      <c r="D71" s="53"/>
      <c r="E71" s="49"/>
      <c r="G71" s="52"/>
      <c r="H71" s="49"/>
      <c r="I71" s="49"/>
      <c r="J71" s="53"/>
      <c r="K71" s="52"/>
      <c r="L71" s="53"/>
      <c r="M71" s="49"/>
      <c r="N71" s="49"/>
    </row>
    <row r="72" spans="2:14" x14ac:dyDescent="0.2">
      <c r="B72" s="18"/>
      <c r="C72" s="49"/>
      <c r="D72" s="53"/>
      <c r="E72" s="49"/>
      <c r="G72" s="52"/>
      <c r="H72" s="49"/>
      <c r="I72" s="49"/>
      <c r="J72" s="53"/>
      <c r="K72" s="52"/>
      <c r="L72" s="53"/>
      <c r="M72" s="49"/>
      <c r="N72" s="49"/>
    </row>
    <row r="74" spans="2:14" x14ac:dyDescent="0.2">
      <c r="B74" s="18"/>
      <c r="C74" s="49"/>
      <c r="D74" s="53"/>
      <c r="E74" s="49"/>
      <c r="G74" s="52"/>
      <c r="H74" s="49"/>
      <c r="I74" s="49"/>
      <c r="J74" s="53"/>
      <c r="K74" s="52"/>
      <c r="L74" s="53"/>
      <c r="M74" s="49"/>
      <c r="N74" s="49"/>
    </row>
    <row r="75" spans="2:14" x14ac:dyDescent="0.2">
      <c r="B75" s="18"/>
      <c r="C75" s="49"/>
      <c r="D75" s="53"/>
      <c r="E75" s="49"/>
      <c r="G75" s="52"/>
      <c r="H75" s="49"/>
      <c r="I75" s="49"/>
      <c r="J75" s="53"/>
      <c r="K75" s="52"/>
      <c r="L75" s="53"/>
      <c r="M75" s="49"/>
      <c r="N75" s="49"/>
    </row>
    <row r="81" spans="2:14" x14ac:dyDescent="0.2">
      <c r="B81" s="18"/>
      <c r="C81" s="49"/>
      <c r="D81" s="53"/>
      <c r="E81" s="49"/>
      <c r="G81" s="52"/>
      <c r="H81" s="49"/>
      <c r="I81" s="49"/>
      <c r="J81" s="53"/>
      <c r="K81" s="52"/>
      <c r="L81" s="53"/>
      <c r="M81" s="49"/>
      <c r="N81" s="49"/>
    </row>
    <row r="82" spans="2:14" x14ac:dyDescent="0.2">
      <c r="B82" s="18"/>
      <c r="C82" s="49"/>
      <c r="D82" s="53"/>
      <c r="E82" s="49"/>
      <c r="G82" s="52"/>
      <c r="H82" s="49"/>
      <c r="I82" s="49"/>
      <c r="J82" s="53"/>
      <c r="K82" s="52"/>
      <c r="L82" s="53"/>
      <c r="M82" s="49"/>
      <c r="N82" s="49"/>
    </row>
    <row r="84" spans="2:14" x14ac:dyDescent="0.2">
      <c r="B84" s="18"/>
      <c r="C84" s="49"/>
      <c r="D84" s="53"/>
      <c r="E84" s="49"/>
      <c r="G84" s="52"/>
      <c r="H84" s="49"/>
      <c r="I84" s="49"/>
      <c r="J84" s="53"/>
      <c r="K84" s="52"/>
      <c r="L84" s="53"/>
      <c r="M84" s="49"/>
      <c r="N84" s="49"/>
    </row>
    <row r="85" spans="2:14" x14ac:dyDescent="0.2">
      <c r="B85" s="18"/>
      <c r="C85" s="49"/>
      <c r="D85" s="53"/>
      <c r="E85" s="49"/>
      <c r="G85" s="52"/>
      <c r="H85" s="49"/>
      <c r="I85" s="49"/>
      <c r="J85" s="53"/>
      <c r="K85" s="52"/>
      <c r="L85" s="53"/>
      <c r="M85" s="49"/>
      <c r="N85" s="49"/>
    </row>
    <row r="86" spans="2:14" x14ac:dyDescent="0.2">
      <c r="B86" s="18"/>
      <c r="C86" s="49"/>
      <c r="D86" s="53"/>
      <c r="E86" s="49"/>
      <c r="G86" s="52"/>
      <c r="H86" s="49"/>
      <c r="I86" s="49"/>
      <c r="J86" s="53"/>
      <c r="K86" s="52"/>
      <c r="L86" s="53"/>
      <c r="M86" s="49"/>
      <c r="N86" s="49"/>
    </row>
    <row r="87" spans="2:14" x14ac:dyDescent="0.2">
      <c r="B87" s="18"/>
      <c r="C87" s="49"/>
      <c r="D87" s="53"/>
      <c r="E87" s="49"/>
      <c r="G87" s="52"/>
      <c r="H87" s="49"/>
      <c r="I87" s="49"/>
      <c r="J87" s="53"/>
      <c r="K87" s="52"/>
      <c r="L87" s="53"/>
      <c r="M87" s="49"/>
      <c r="N87" s="49"/>
    </row>
    <row r="88" spans="2:14" x14ac:dyDescent="0.2">
      <c r="B88" s="18"/>
      <c r="C88" s="49"/>
      <c r="D88" s="53"/>
      <c r="E88" s="49"/>
      <c r="G88" s="52"/>
      <c r="H88" s="49"/>
      <c r="I88" s="49"/>
      <c r="J88" s="53"/>
      <c r="K88" s="52"/>
      <c r="L88" s="53"/>
      <c r="M88" s="49"/>
      <c r="N88" s="49"/>
    </row>
    <row r="89" spans="2:14" x14ac:dyDescent="0.2">
      <c r="B89" s="18"/>
    </row>
    <row r="90" spans="2:14" x14ac:dyDescent="0.2">
      <c r="B90" s="18"/>
    </row>
    <row r="91" spans="2:14" x14ac:dyDescent="0.2">
      <c r="B91" s="18"/>
    </row>
    <row r="95" spans="2:14" x14ac:dyDescent="0.2">
      <c r="B95" s="41"/>
    </row>
    <row r="96" spans="2:14" x14ac:dyDescent="0.2">
      <c r="B96" s="41"/>
    </row>
  </sheetData>
  <mergeCells count="1">
    <mergeCell ref="A1:A27"/>
  </mergeCells>
  <phoneticPr fontId="4" type="noConversion"/>
  <printOptions verticalCentered="1"/>
  <pageMargins left="0.39370078740157483" right="0.55118110236220474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L154"/>
  <sheetViews>
    <sheetView tabSelected="1" workbookViewId="0">
      <selection activeCell="E34" sqref="E34"/>
    </sheetView>
  </sheetViews>
  <sheetFormatPr defaultColWidth="12.7109375" defaultRowHeight="12.75" x14ac:dyDescent="0.2"/>
  <cols>
    <col min="1" max="1" width="10.42578125" style="74" customWidth="1"/>
    <col min="2" max="2" width="6.5703125" style="3" customWidth="1"/>
    <col min="3" max="3" width="11.140625" style="3" customWidth="1"/>
    <col min="4" max="4" width="11.7109375" style="3" customWidth="1"/>
    <col min="5" max="5" width="11.5703125" style="3" customWidth="1"/>
    <col min="6" max="6" width="11.7109375" style="3" customWidth="1"/>
    <col min="7" max="7" width="12.7109375" style="3" customWidth="1"/>
    <col min="8" max="8" width="11.7109375" style="3" bestFit="1" customWidth="1"/>
    <col min="9" max="9" width="12.140625" style="3" customWidth="1"/>
    <col min="10" max="10" width="12.28515625" style="3" customWidth="1"/>
    <col min="11" max="11" width="13" style="3" customWidth="1"/>
    <col min="12" max="12" width="12.140625" style="3" customWidth="1"/>
    <col min="13" max="13" width="12.7109375" style="3" customWidth="1"/>
    <col min="14" max="15" width="12.7109375" style="3"/>
    <col min="16" max="16" width="8.7109375" style="3" customWidth="1"/>
    <col min="17" max="17" width="12.7109375" style="3"/>
    <col min="18" max="19" width="10.7109375" style="3" customWidth="1"/>
    <col min="20" max="21" width="12.7109375" style="3"/>
    <col min="22" max="22" width="11.7109375" style="3" customWidth="1"/>
    <col min="23" max="23" width="11.140625" style="3" customWidth="1"/>
    <col min="24" max="24" width="10.42578125" style="3" customWidth="1"/>
    <col min="25" max="25" width="11.28515625" style="3" customWidth="1"/>
    <col min="26" max="28" width="12.7109375" style="3"/>
    <col min="29" max="29" width="15.7109375" style="3" customWidth="1"/>
    <col min="30" max="30" width="8.7109375" style="3" customWidth="1"/>
    <col min="31" max="31" width="12.7109375" style="3"/>
    <col min="32" max="32" width="14.7109375" style="3" customWidth="1"/>
    <col min="33" max="33" width="8.7109375" style="3" customWidth="1"/>
    <col min="34" max="35" width="15.7109375" style="3" customWidth="1"/>
    <col min="36" max="36" width="8.7109375" style="3" customWidth="1"/>
    <col min="37" max="42" width="12.7109375" style="3"/>
    <col min="43" max="43" width="15.7109375" style="3" customWidth="1"/>
    <col min="44" max="44" width="12.7109375" style="3"/>
    <col min="45" max="45" width="15.7109375" style="3" customWidth="1"/>
    <col min="46" max="46" width="12.7109375" style="3"/>
    <col min="47" max="47" width="12.7109375" style="1"/>
    <col min="48" max="49" width="15.7109375" style="1" customWidth="1"/>
    <col min="50" max="58" width="12.7109375" style="1"/>
    <col min="59" max="59" width="15.7109375" style="1" customWidth="1"/>
    <col min="60" max="60" width="12.7109375" style="1"/>
    <col min="61" max="61" width="15.7109375" style="1" customWidth="1"/>
    <col min="62" max="16384" width="12.7109375" style="1"/>
  </cols>
  <sheetData>
    <row r="1" spans="1:38" ht="12.75" customHeight="1" x14ac:dyDescent="0.2">
      <c r="A1" s="100">
        <v>26</v>
      </c>
      <c r="B1" s="76" t="s">
        <v>119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x14ac:dyDescent="0.2">
      <c r="A2" s="100"/>
      <c r="B2" s="39"/>
      <c r="C2" s="39"/>
      <c r="D2" s="6"/>
      <c r="E2" s="6"/>
      <c r="F2" s="6"/>
      <c r="G2" s="6"/>
      <c r="H2" s="6"/>
      <c r="I2" s="6"/>
      <c r="J2" s="7"/>
      <c r="K2" s="6"/>
      <c r="L2" s="6"/>
      <c r="M2" s="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x14ac:dyDescent="0.2">
      <c r="A3" s="100"/>
      <c r="B3" s="27" t="s">
        <v>0</v>
      </c>
      <c r="C3" s="4"/>
      <c r="D3" s="4"/>
      <c r="E3" s="4"/>
      <c r="F3" s="4"/>
      <c r="G3" s="4"/>
      <c r="H3" s="4"/>
      <c r="I3" s="4"/>
      <c r="J3" s="80"/>
      <c r="K3" s="4"/>
      <c r="L3" s="4"/>
      <c r="M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2">
      <c r="A4" s="100"/>
      <c r="B4" s="10"/>
      <c r="C4" s="11" t="s">
        <v>78</v>
      </c>
      <c r="D4" s="12" t="s">
        <v>79</v>
      </c>
      <c r="E4" s="12" t="s">
        <v>80</v>
      </c>
      <c r="F4" s="13" t="s">
        <v>81</v>
      </c>
      <c r="G4" s="12" t="s">
        <v>82</v>
      </c>
      <c r="H4" s="14" t="s">
        <v>83</v>
      </c>
      <c r="I4" s="13" t="s">
        <v>84</v>
      </c>
      <c r="J4" s="15" t="s">
        <v>15</v>
      </c>
      <c r="K4" s="14" t="s">
        <v>85</v>
      </c>
      <c r="L4" s="13" t="s">
        <v>15</v>
      </c>
      <c r="M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">
      <c r="A5" s="100"/>
      <c r="B5" s="10"/>
      <c r="C5" s="6"/>
      <c r="D5" s="6"/>
      <c r="E5" s="6"/>
      <c r="F5" s="85"/>
      <c r="G5" s="6"/>
      <c r="H5" s="6"/>
      <c r="I5" s="85"/>
      <c r="J5" s="13" t="s">
        <v>95</v>
      </c>
      <c r="K5" s="14" t="s">
        <v>87</v>
      </c>
      <c r="L5" s="13" t="s">
        <v>88</v>
      </c>
      <c r="M5" s="7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">
      <c r="A6" s="100"/>
      <c r="B6" s="57" t="s">
        <v>64</v>
      </c>
      <c r="C6" s="35">
        <v>160765548</v>
      </c>
      <c r="D6" s="35">
        <v>36400482</v>
      </c>
      <c r="E6" s="35">
        <v>18911584</v>
      </c>
      <c r="F6" s="21">
        <f t="shared" ref="F6:F16" si="0">SUM(C6:E6)</f>
        <v>216077614</v>
      </c>
      <c r="G6" s="35">
        <v>708413833</v>
      </c>
      <c r="H6" s="35">
        <v>195000082</v>
      </c>
      <c r="I6" s="22">
        <f t="shared" ref="I6:I11" si="1">(G6+H6)</f>
        <v>903413915</v>
      </c>
      <c r="J6" s="22">
        <f t="shared" ref="J6:J11" si="2">(I6+F6)</f>
        <v>1119491529</v>
      </c>
      <c r="K6" s="35">
        <f>100877801+25</f>
        <v>100877826</v>
      </c>
      <c r="L6" s="22">
        <f t="shared" ref="L6:L16" si="3">(K6+I6+F6)</f>
        <v>1220369355</v>
      </c>
      <c r="M6" s="7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">
      <c r="A7" s="100"/>
      <c r="B7" s="72" t="s">
        <v>65</v>
      </c>
      <c r="C7" s="20">
        <v>188270159.80000001</v>
      </c>
      <c r="D7" s="20">
        <v>65845465.630000003</v>
      </c>
      <c r="E7" s="20">
        <v>53077874.640000001</v>
      </c>
      <c r="F7" s="21">
        <f t="shared" si="0"/>
        <v>307193500.06999999</v>
      </c>
      <c r="G7" s="20">
        <v>844972301</v>
      </c>
      <c r="H7" s="20">
        <v>251249539</v>
      </c>
      <c r="I7" s="22">
        <f t="shared" si="1"/>
        <v>1096221840</v>
      </c>
      <c r="J7" s="22">
        <f t="shared" si="2"/>
        <v>1403415340.0699999</v>
      </c>
      <c r="K7" s="20">
        <v>101552426</v>
      </c>
      <c r="L7" s="22">
        <f t="shared" si="3"/>
        <v>1504967766.0699999</v>
      </c>
      <c r="M7" s="7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00"/>
      <c r="B8" s="72" t="s">
        <v>66</v>
      </c>
      <c r="C8" s="20">
        <v>224675364</v>
      </c>
      <c r="D8" s="20">
        <v>78832510</v>
      </c>
      <c r="E8" s="20">
        <v>63861452</v>
      </c>
      <c r="F8" s="21">
        <f t="shared" si="0"/>
        <v>367369326</v>
      </c>
      <c r="G8" s="20">
        <v>1019651580</v>
      </c>
      <c r="H8" s="20">
        <v>297597894</v>
      </c>
      <c r="I8" s="22">
        <f t="shared" si="1"/>
        <v>1317249474</v>
      </c>
      <c r="J8" s="22">
        <f t="shared" si="2"/>
        <v>1684618800</v>
      </c>
      <c r="K8" s="20">
        <v>116696888</v>
      </c>
      <c r="L8" s="22">
        <f t="shared" si="3"/>
        <v>1801315688</v>
      </c>
      <c r="M8" s="7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00"/>
      <c r="B9" s="72" t="s">
        <v>67</v>
      </c>
      <c r="C9" s="20">
        <v>290765883</v>
      </c>
      <c r="D9" s="20">
        <v>93406667.590000004</v>
      </c>
      <c r="E9" s="20">
        <v>38565.199999999997</v>
      </c>
      <c r="F9" s="21">
        <f t="shared" si="0"/>
        <v>384211115.79000002</v>
      </c>
      <c r="G9" s="20">
        <v>1194999580</v>
      </c>
      <c r="H9" s="20">
        <v>302502892</v>
      </c>
      <c r="I9" s="22">
        <f t="shared" si="1"/>
        <v>1497502472</v>
      </c>
      <c r="J9" s="22">
        <f t="shared" si="2"/>
        <v>1881713587.79</v>
      </c>
      <c r="K9" s="20">
        <v>109621215</v>
      </c>
      <c r="L9" s="22">
        <f t="shared" si="3"/>
        <v>1991334802.79</v>
      </c>
      <c r="M9" s="1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00"/>
      <c r="B10" s="72" t="s">
        <v>68</v>
      </c>
      <c r="C10" s="20">
        <v>343025066</v>
      </c>
      <c r="D10" s="20">
        <v>118655085</v>
      </c>
      <c r="E10" s="20">
        <v>785</v>
      </c>
      <c r="F10" s="21">
        <f t="shared" si="0"/>
        <v>461680936</v>
      </c>
      <c r="G10" s="20">
        <v>1369432585</v>
      </c>
      <c r="H10" s="20">
        <v>360130508</v>
      </c>
      <c r="I10" s="22">
        <f t="shared" si="1"/>
        <v>1729563093</v>
      </c>
      <c r="J10" s="22">
        <f t="shared" si="2"/>
        <v>2191244029</v>
      </c>
      <c r="K10" s="20">
        <v>135473133</v>
      </c>
      <c r="L10" s="22">
        <f t="shared" si="3"/>
        <v>2326717162</v>
      </c>
      <c r="M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00"/>
      <c r="B11" s="72" t="s">
        <v>91</v>
      </c>
      <c r="C11" s="20">
        <v>392246135</v>
      </c>
      <c r="D11" s="20">
        <v>72831781</v>
      </c>
      <c r="E11" s="20">
        <v>210</v>
      </c>
      <c r="F11" s="21">
        <f t="shared" si="0"/>
        <v>465078126</v>
      </c>
      <c r="G11" s="20">
        <v>1465657637</v>
      </c>
      <c r="H11" s="20">
        <v>401814359</v>
      </c>
      <c r="I11" s="22">
        <f t="shared" si="1"/>
        <v>1867471996</v>
      </c>
      <c r="J11" s="22">
        <f t="shared" si="2"/>
        <v>2332550122</v>
      </c>
      <c r="K11" s="20">
        <v>205545012</v>
      </c>
      <c r="L11" s="22">
        <f>(K11+I11+F11)</f>
        <v>2538095134</v>
      </c>
      <c r="M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">
      <c r="A12" s="100"/>
      <c r="B12" s="72" t="s">
        <v>92</v>
      </c>
      <c r="C12" s="20">
        <v>411856192</v>
      </c>
      <c r="D12" s="20">
        <v>98613376</v>
      </c>
      <c r="E12" s="20">
        <v>465</v>
      </c>
      <c r="F12" s="21">
        <f t="shared" si="0"/>
        <v>510470033</v>
      </c>
      <c r="G12" s="20">
        <v>1576058096</v>
      </c>
      <c r="H12" s="20">
        <v>439989321</v>
      </c>
      <c r="I12" s="22">
        <f>(G12+H12)</f>
        <v>2016047417</v>
      </c>
      <c r="J12" s="22">
        <f>(I12+F12)</f>
        <v>2526517450</v>
      </c>
      <c r="K12" s="20">
        <v>258950240</v>
      </c>
      <c r="L12" s="22">
        <f>(K12+I12+F12)</f>
        <v>2785467690</v>
      </c>
      <c r="M12" s="1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">
      <c r="A13" s="100"/>
      <c r="B13" s="72" t="s">
        <v>93</v>
      </c>
      <c r="C13" s="20">
        <v>469042094</v>
      </c>
      <c r="D13" s="20">
        <v>106618491</v>
      </c>
      <c r="E13" s="20">
        <v>0</v>
      </c>
      <c r="F13" s="21">
        <f t="shared" si="0"/>
        <v>575660585</v>
      </c>
      <c r="G13" s="20">
        <v>1739535268</v>
      </c>
      <c r="H13" s="20">
        <v>467079112</v>
      </c>
      <c r="I13" s="22">
        <f>(G13+H13)</f>
        <v>2206614380</v>
      </c>
      <c r="J13" s="22">
        <f>(I13+F13)</f>
        <v>2782274965</v>
      </c>
      <c r="K13" s="20">
        <v>287469135</v>
      </c>
      <c r="L13" s="22">
        <f>(K13+I13+F13)</f>
        <v>3069744100</v>
      </c>
      <c r="M13" s="1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">
      <c r="A14" s="100"/>
      <c r="B14" s="72" t="s">
        <v>94</v>
      </c>
      <c r="C14" s="20">
        <v>521018128</v>
      </c>
      <c r="D14" s="20">
        <v>107012848</v>
      </c>
      <c r="E14" s="20">
        <v>0</v>
      </c>
      <c r="F14" s="21">
        <f t="shared" si="0"/>
        <v>628030976</v>
      </c>
      <c r="G14" s="20">
        <v>2000636597</v>
      </c>
      <c r="H14" s="20">
        <v>547829734</v>
      </c>
      <c r="I14" s="22">
        <f>(G14+H14)</f>
        <v>2548466331</v>
      </c>
      <c r="J14" s="22">
        <f>(I14+F14)</f>
        <v>3176497307</v>
      </c>
      <c r="K14" s="20">
        <v>311727262</v>
      </c>
      <c r="L14" s="22">
        <f t="shared" si="3"/>
        <v>3488224569</v>
      </c>
      <c r="M14" s="1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">
      <c r="A15" s="100"/>
      <c r="B15" s="19" t="s">
        <v>96</v>
      </c>
      <c r="C15" s="20">
        <v>662099200</v>
      </c>
      <c r="D15" s="20">
        <v>128173886</v>
      </c>
      <c r="E15" s="20"/>
      <c r="F15" s="21">
        <f t="shared" si="0"/>
        <v>790273086</v>
      </c>
      <c r="G15" s="20">
        <v>2359650038</v>
      </c>
      <c r="H15" s="20">
        <v>660303947</v>
      </c>
      <c r="I15" s="22">
        <f>(G15+H15)</f>
        <v>3019953985</v>
      </c>
      <c r="J15" s="22">
        <f>(I15+F15)</f>
        <v>3810227071</v>
      </c>
      <c r="K15" s="21">
        <v>347901802</v>
      </c>
      <c r="L15" s="22">
        <f t="shared" si="3"/>
        <v>4158128873</v>
      </c>
      <c r="M15" s="1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100"/>
      <c r="B16" s="19" t="s">
        <v>97</v>
      </c>
      <c r="C16" s="20">
        <v>691204687</v>
      </c>
      <c r="D16" s="20">
        <v>148498520</v>
      </c>
      <c r="E16" s="20"/>
      <c r="F16" s="21">
        <f t="shared" si="0"/>
        <v>839703207</v>
      </c>
      <c r="G16" s="20">
        <v>2569555585</v>
      </c>
      <c r="H16" s="20">
        <v>778411796</v>
      </c>
      <c r="I16" s="22">
        <f>(G16+H16)</f>
        <v>3347967381</v>
      </c>
      <c r="J16" s="22">
        <f>(I16+F16)</f>
        <v>4187670588</v>
      </c>
      <c r="K16" s="21">
        <f>396384347+2335</f>
        <v>396386682</v>
      </c>
      <c r="L16" s="22">
        <f t="shared" si="3"/>
        <v>4584057270</v>
      </c>
      <c r="M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">
      <c r="A17" s="100"/>
      <c r="B17" s="19"/>
      <c r="C17" s="20"/>
      <c r="D17" s="20"/>
      <c r="E17" s="20"/>
      <c r="F17" s="21"/>
      <c r="G17" s="20"/>
      <c r="H17" s="20"/>
      <c r="I17" s="22"/>
      <c r="J17" s="22"/>
      <c r="K17" s="21"/>
      <c r="L17" s="22"/>
      <c r="M17" s="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">
      <c r="A18" s="100"/>
      <c r="B18" s="9" t="s">
        <v>89</v>
      </c>
      <c r="C18" s="40"/>
      <c r="D18" s="40"/>
      <c r="E18" s="40"/>
      <c r="F18" s="40"/>
      <c r="G18" s="40"/>
      <c r="H18" s="40"/>
      <c r="I18" s="86"/>
      <c r="J18" s="87"/>
      <c r="K18" s="88" t="s">
        <v>4</v>
      </c>
      <c r="L18" s="40"/>
      <c r="M18" s="9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A19" s="100"/>
      <c r="B19" s="28"/>
      <c r="C19" s="11" t="s">
        <v>78</v>
      </c>
      <c r="D19" s="12" t="s">
        <v>79</v>
      </c>
      <c r="E19" s="12" t="s">
        <v>80</v>
      </c>
      <c r="F19" s="14" t="s">
        <v>81</v>
      </c>
      <c r="G19" s="12" t="s">
        <v>82</v>
      </c>
      <c r="H19" s="14" t="s">
        <v>83</v>
      </c>
      <c r="I19" s="14" t="s">
        <v>84</v>
      </c>
      <c r="J19" s="89" t="s">
        <v>63</v>
      </c>
      <c r="K19" s="14" t="s">
        <v>15</v>
      </c>
      <c r="L19" s="14" t="s">
        <v>85</v>
      </c>
      <c r="M19" s="73" t="s">
        <v>15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">
      <c r="A20" s="100"/>
      <c r="B20" s="28"/>
      <c r="C20" s="30"/>
      <c r="D20" s="31"/>
      <c r="E20" s="31"/>
      <c r="F20" s="30"/>
      <c r="G20" s="30"/>
      <c r="H20" s="30"/>
      <c r="I20" s="30"/>
      <c r="J20" s="89" t="s">
        <v>95</v>
      </c>
      <c r="K20" s="14" t="s">
        <v>86</v>
      </c>
      <c r="L20" s="14" t="s">
        <v>87</v>
      </c>
      <c r="M20" s="8"/>
    </row>
    <row r="21" spans="1:38" x14ac:dyDescent="0.2">
      <c r="A21" s="100"/>
      <c r="B21" s="57" t="s">
        <v>64</v>
      </c>
      <c r="C21" s="35">
        <v>128988053</v>
      </c>
      <c r="D21" s="35">
        <v>6043066</v>
      </c>
      <c r="E21" s="23"/>
      <c r="F21" s="22">
        <f t="shared" ref="F21:F31" si="4">(C21+D21)</f>
        <v>135031119</v>
      </c>
      <c r="G21" s="35">
        <v>173201117</v>
      </c>
      <c r="H21" s="23"/>
      <c r="I21" s="22">
        <f>G21</f>
        <v>173201117</v>
      </c>
      <c r="J21" s="90">
        <f t="shared" ref="J21:J29" si="5">F21+I21</f>
        <v>308232236</v>
      </c>
      <c r="K21" s="35">
        <f t="shared" ref="K21:K31" si="6">J21+J6</f>
        <v>1427723765</v>
      </c>
      <c r="L21" s="35">
        <f>100877801+25</f>
        <v>100877826</v>
      </c>
      <c r="M21" s="34">
        <f t="shared" ref="M21:M31" si="7">K21+L21</f>
        <v>1528601591</v>
      </c>
      <c r="V21" s="41"/>
    </row>
    <row r="22" spans="1:38" x14ac:dyDescent="0.2">
      <c r="A22" s="100"/>
      <c r="B22" s="72" t="s">
        <v>65</v>
      </c>
      <c r="C22" s="20">
        <v>162967769</v>
      </c>
      <c r="D22" s="20">
        <v>10202578</v>
      </c>
      <c r="E22" s="23"/>
      <c r="F22" s="22">
        <f t="shared" si="4"/>
        <v>173170347</v>
      </c>
      <c r="G22" s="20">
        <v>186726902</v>
      </c>
      <c r="H22" s="23"/>
      <c r="I22" s="22">
        <f>G22</f>
        <v>186726902</v>
      </c>
      <c r="J22" s="90">
        <f t="shared" si="5"/>
        <v>359897249</v>
      </c>
      <c r="K22" s="35">
        <f t="shared" si="6"/>
        <v>1763312589.0699999</v>
      </c>
      <c r="L22" s="20">
        <v>101552426</v>
      </c>
      <c r="M22" s="34">
        <f t="shared" si="7"/>
        <v>1864865015.0699999</v>
      </c>
      <c r="V22" s="41"/>
    </row>
    <row r="23" spans="1:38" x14ac:dyDescent="0.2">
      <c r="A23" s="100"/>
      <c r="B23" s="72" t="s">
        <v>66</v>
      </c>
      <c r="C23" s="36">
        <v>183012475</v>
      </c>
      <c r="D23" s="36">
        <v>11074025</v>
      </c>
      <c r="E23" s="36"/>
      <c r="F23" s="22">
        <f t="shared" si="4"/>
        <v>194086500</v>
      </c>
      <c r="G23" s="36">
        <v>201596301</v>
      </c>
      <c r="H23" s="23"/>
      <c r="I23" s="22">
        <f>G23</f>
        <v>201596301</v>
      </c>
      <c r="J23" s="90">
        <f t="shared" si="5"/>
        <v>395682801</v>
      </c>
      <c r="K23" s="35">
        <f t="shared" si="6"/>
        <v>2080301601</v>
      </c>
      <c r="L23" s="20">
        <v>116696888</v>
      </c>
      <c r="M23" s="34">
        <f t="shared" si="7"/>
        <v>2196998489</v>
      </c>
      <c r="V23" s="41"/>
    </row>
    <row r="24" spans="1:38" x14ac:dyDescent="0.2">
      <c r="A24" s="100"/>
      <c r="B24" s="72" t="s">
        <v>67</v>
      </c>
      <c r="C24" s="36">
        <v>218094751</v>
      </c>
      <c r="D24" s="36">
        <v>12207816</v>
      </c>
      <c r="E24" s="36"/>
      <c r="F24" s="22">
        <f t="shared" si="4"/>
        <v>230302567</v>
      </c>
      <c r="G24" s="36">
        <v>214241512</v>
      </c>
      <c r="H24" s="20"/>
      <c r="I24" s="22">
        <f>G24</f>
        <v>214241512</v>
      </c>
      <c r="J24" s="90">
        <f t="shared" si="5"/>
        <v>444544079</v>
      </c>
      <c r="K24" s="35">
        <f t="shared" si="6"/>
        <v>2326257666.79</v>
      </c>
      <c r="L24" s="20">
        <v>109621215</v>
      </c>
      <c r="M24" s="34">
        <f t="shared" si="7"/>
        <v>2435878881.79</v>
      </c>
      <c r="V24" s="41"/>
    </row>
    <row r="25" spans="1:38" x14ac:dyDescent="0.2">
      <c r="A25" s="100"/>
      <c r="B25" s="72" t="s">
        <v>68</v>
      </c>
      <c r="C25" s="36">
        <v>237239817</v>
      </c>
      <c r="D25" s="36">
        <v>14278699</v>
      </c>
      <c r="E25" s="36"/>
      <c r="F25" s="22">
        <f t="shared" si="4"/>
        <v>251518516</v>
      </c>
      <c r="G25" s="36">
        <v>226583554</v>
      </c>
      <c r="H25" s="20"/>
      <c r="I25" s="22">
        <f t="shared" ref="I25:I31" si="8">G25</f>
        <v>226583554</v>
      </c>
      <c r="J25" s="90">
        <f t="shared" si="5"/>
        <v>478102070</v>
      </c>
      <c r="K25" s="35">
        <f t="shared" si="6"/>
        <v>2669346099</v>
      </c>
      <c r="L25" s="20">
        <v>135473133</v>
      </c>
      <c r="M25" s="34">
        <f t="shared" si="7"/>
        <v>2804819232</v>
      </c>
      <c r="V25" s="41"/>
    </row>
    <row r="26" spans="1:38" x14ac:dyDescent="0.2">
      <c r="A26" s="100"/>
      <c r="B26" s="72" t="s">
        <v>91</v>
      </c>
      <c r="C26" s="36">
        <v>269715066</v>
      </c>
      <c r="D26" s="36">
        <v>8375980</v>
      </c>
      <c r="E26" s="36"/>
      <c r="F26" s="22">
        <f t="shared" si="4"/>
        <v>278091046</v>
      </c>
      <c r="G26" s="36">
        <v>252104590</v>
      </c>
      <c r="H26" s="20"/>
      <c r="I26" s="22">
        <f t="shared" si="8"/>
        <v>252104590</v>
      </c>
      <c r="J26" s="90">
        <f t="shared" si="5"/>
        <v>530195636</v>
      </c>
      <c r="K26" s="35">
        <f t="shared" si="6"/>
        <v>2862745758</v>
      </c>
      <c r="L26" s="20">
        <v>205545012</v>
      </c>
      <c r="M26" s="34">
        <f t="shared" si="7"/>
        <v>3068290770</v>
      </c>
      <c r="V26" s="41"/>
    </row>
    <row r="27" spans="1:38" x14ac:dyDescent="0.2">
      <c r="A27" s="100"/>
      <c r="B27" s="72" t="s">
        <v>92</v>
      </c>
      <c r="C27" s="36">
        <v>281739252</v>
      </c>
      <c r="D27" s="36">
        <v>12625016</v>
      </c>
      <c r="E27" s="36"/>
      <c r="F27" s="22">
        <f t="shared" si="4"/>
        <v>294364268</v>
      </c>
      <c r="G27" s="36">
        <v>276440026</v>
      </c>
      <c r="H27" s="20"/>
      <c r="I27" s="22">
        <f t="shared" si="8"/>
        <v>276440026</v>
      </c>
      <c r="J27" s="90">
        <f t="shared" si="5"/>
        <v>570804294</v>
      </c>
      <c r="K27" s="35">
        <f t="shared" si="6"/>
        <v>3097321744</v>
      </c>
      <c r="L27" s="20">
        <v>258950240</v>
      </c>
      <c r="M27" s="34">
        <f t="shared" si="7"/>
        <v>3356271984</v>
      </c>
      <c r="V27" s="41"/>
    </row>
    <row r="28" spans="1:38" x14ac:dyDescent="0.2">
      <c r="A28" s="100"/>
      <c r="B28" s="72" t="s">
        <v>93</v>
      </c>
      <c r="C28" s="36">
        <v>305064052</v>
      </c>
      <c r="D28" s="36">
        <v>13155417</v>
      </c>
      <c r="E28" s="36"/>
      <c r="F28" s="22">
        <f t="shared" si="4"/>
        <v>318219469</v>
      </c>
      <c r="G28" s="36">
        <v>283117963</v>
      </c>
      <c r="H28" s="20"/>
      <c r="I28" s="22">
        <f t="shared" si="8"/>
        <v>283117963</v>
      </c>
      <c r="J28" s="90">
        <f t="shared" si="5"/>
        <v>601337432</v>
      </c>
      <c r="K28" s="35">
        <f t="shared" si="6"/>
        <v>3383612397</v>
      </c>
      <c r="L28" s="20">
        <v>287469135</v>
      </c>
      <c r="M28" s="34">
        <f t="shared" si="7"/>
        <v>3671081532</v>
      </c>
      <c r="V28" s="41"/>
    </row>
    <row r="29" spans="1:38" x14ac:dyDescent="0.2">
      <c r="A29" s="100"/>
      <c r="B29" s="72" t="s">
        <v>94</v>
      </c>
      <c r="C29" s="36">
        <v>333003549</v>
      </c>
      <c r="D29" s="36">
        <v>12584337</v>
      </c>
      <c r="E29" s="36"/>
      <c r="F29" s="22">
        <f t="shared" si="4"/>
        <v>345587886</v>
      </c>
      <c r="G29" s="36">
        <v>306183001</v>
      </c>
      <c r="H29" s="20"/>
      <c r="I29" s="22">
        <f t="shared" si="8"/>
        <v>306183001</v>
      </c>
      <c r="J29" s="90">
        <f t="shared" si="5"/>
        <v>651770887</v>
      </c>
      <c r="K29" s="35">
        <f t="shared" si="6"/>
        <v>3828268194</v>
      </c>
      <c r="L29" s="20">
        <v>311727262</v>
      </c>
      <c r="M29" s="34">
        <f t="shared" si="7"/>
        <v>4139995456</v>
      </c>
      <c r="V29" s="41"/>
    </row>
    <row r="30" spans="1:38" x14ac:dyDescent="0.2">
      <c r="A30" s="100"/>
      <c r="B30" s="19" t="s">
        <v>96</v>
      </c>
      <c r="C30" s="36">
        <v>392432536</v>
      </c>
      <c r="D30" s="36">
        <v>14353837</v>
      </c>
      <c r="E30" s="36"/>
      <c r="F30" s="22">
        <f t="shared" si="4"/>
        <v>406786373</v>
      </c>
      <c r="G30" s="36">
        <v>337379028</v>
      </c>
      <c r="H30" s="20"/>
      <c r="I30" s="22">
        <f t="shared" si="8"/>
        <v>337379028</v>
      </c>
      <c r="J30" s="90">
        <f>F30+I30</f>
        <v>744165401</v>
      </c>
      <c r="K30" s="35">
        <f t="shared" si="6"/>
        <v>4554392472</v>
      </c>
      <c r="L30" s="21">
        <v>347901802</v>
      </c>
      <c r="M30" s="34">
        <f t="shared" si="7"/>
        <v>4902294274</v>
      </c>
      <c r="V30" s="41"/>
    </row>
    <row r="31" spans="1:38" x14ac:dyDescent="0.2">
      <c r="A31" s="100"/>
      <c r="B31" s="19" t="s">
        <v>97</v>
      </c>
      <c r="C31" s="36">
        <v>426974621</v>
      </c>
      <c r="D31" s="36">
        <v>16864336</v>
      </c>
      <c r="E31" s="36"/>
      <c r="F31" s="22">
        <f t="shared" si="4"/>
        <v>443838957</v>
      </c>
      <c r="G31" s="36">
        <v>362237529</v>
      </c>
      <c r="H31" s="20" t="s">
        <v>98</v>
      </c>
      <c r="I31" s="22">
        <f t="shared" si="8"/>
        <v>362237529</v>
      </c>
      <c r="J31" s="90">
        <f>F31+I31</f>
        <v>806076486</v>
      </c>
      <c r="K31" s="35">
        <f t="shared" si="6"/>
        <v>4993747074</v>
      </c>
      <c r="L31" s="21">
        <f>K16</f>
        <v>396386682</v>
      </c>
      <c r="M31" s="34">
        <f t="shared" si="7"/>
        <v>5390133756</v>
      </c>
      <c r="V31" s="41"/>
    </row>
    <row r="32" spans="1:38" x14ac:dyDescent="0.2">
      <c r="A32" s="100"/>
      <c r="B32" s="19"/>
      <c r="C32" s="36"/>
      <c r="D32" s="36"/>
      <c r="E32" s="36"/>
      <c r="F32" s="22"/>
      <c r="G32" s="36"/>
      <c r="H32" s="20"/>
      <c r="I32" s="22"/>
      <c r="J32" s="90"/>
      <c r="K32" s="35"/>
      <c r="L32" s="21"/>
      <c r="M32" s="34"/>
      <c r="V32" s="41"/>
    </row>
    <row r="33" spans="1:64" x14ac:dyDescent="0.2">
      <c r="A33" s="100"/>
      <c r="B33" s="65" t="s">
        <v>105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8"/>
    </row>
    <row r="34" spans="1:64" x14ac:dyDescent="0.2">
      <c r="A34" s="100"/>
      <c r="B34" s="57" t="s">
        <v>61</v>
      </c>
      <c r="C34" s="35">
        <v>12255895</v>
      </c>
      <c r="D34" s="6"/>
      <c r="E34" s="6"/>
      <c r="F34" s="6"/>
      <c r="G34" s="6"/>
      <c r="H34" s="6"/>
      <c r="I34" s="6"/>
      <c r="J34" s="6"/>
      <c r="K34" s="6"/>
      <c r="L34" s="6"/>
      <c r="M34" s="8"/>
    </row>
    <row r="35" spans="1:64" x14ac:dyDescent="0.2">
      <c r="A35" s="100"/>
      <c r="B35" s="57" t="s">
        <v>64</v>
      </c>
      <c r="C35" s="35">
        <v>14514725</v>
      </c>
      <c r="D35" s="6"/>
      <c r="E35" s="6"/>
      <c r="F35" s="6"/>
      <c r="G35" s="6"/>
      <c r="H35" s="6"/>
      <c r="I35" s="6"/>
      <c r="J35" s="6"/>
      <c r="K35" s="6"/>
      <c r="L35" s="6"/>
      <c r="M35" s="8"/>
    </row>
    <row r="36" spans="1:64" x14ac:dyDescent="0.2">
      <c r="A36" s="100"/>
      <c r="B36" s="72" t="s">
        <v>65</v>
      </c>
      <c r="C36" s="20">
        <v>16082654.84</v>
      </c>
      <c r="D36" s="6"/>
      <c r="E36" s="6"/>
      <c r="F36" s="6"/>
      <c r="G36" s="6"/>
      <c r="H36" s="6"/>
      <c r="I36" s="6"/>
      <c r="J36" s="6"/>
      <c r="K36" s="6"/>
      <c r="L36" s="6"/>
      <c r="M36" s="8"/>
    </row>
    <row r="37" spans="1:64" x14ac:dyDescent="0.2">
      <c r="A37" s="100"/>
      <c r="B37" s="72" t="s">
        <v>66</v>
      </c>
      <c r="C37" s="20">
        <v>16679933</v>
      </c>
      <c r="D37" s="6"/>
      <c r="E37" s="6"/>
      <c r="F37" s="6"/>
      <c r="G37" s="38" t="s">
        <v>120</v>
      </c>
      <c r="H37" s="6"/>
      <c r="I37" s="6"/>
      <c r="J37" s="6"/>
      <c r="K37" s="39"/>
      <c r="L37" s="39"/>
      <c r="M37" s="8"/>
    </row>
    <row r="38" spans="1:64" x14ac:dyDescent="0.2">
      <c r="A38" s="100"/>
      <c r="B38" s="72" t="s">
        <v>67</v>
      </c>
      <c r="C38" s="20">
        <v>15674642.98</v>
      </c>
      <c r="D38" s="6"/>
      <c r="E38" s="6"/>
      <c r="F38" s="6"/>
      <c r="G38" s="6" t="s">
        <v>121</v>
      </c>
      <c r="H38" s="6"/>
      <c r="I38" s="6"/>
      <c r="J38" s="6"/>
      <c r="K38" s="6"/>
      <c r="L38" s="6"/>
      <c r="M38" s="8"/>
    </row>
    <row r="39" spans="1:64" x14ac:dyDescent="0.2">
      <c r="A39" s="100"/>
      <c r="B39" s="72" t="s">
        <v>68</v>
      </c>
      <c r="C39" s="20">
        <v>16202097.720000001</v>
      </c>
      <c r="D39" s="6"/>
      <c r="E39" s="6"/>
      <c r="F39" s="6"/>
      <c r="G39" s="6"/>
      <c r="H39" s="6"/>
      <c r="I39" s="6"/>
      <c r="J39" s="6"/>
      <c r="K39" s="6"/>
      <c r="L39" s="6"/>
      <c r="M39" s="8"/>
    </row>
    <row r="40" spans="1:64" x14ac:dyDescent="0.2">
      <c r="A40" s="100"/>
      <c r="B40" s="72" t="s">
        <v>91</v>
      </c>
      <c r="C40" s="20">
        <v>15769173</v>
      </c>
      <c r="D40" s="6"/>
      <c r="E40" s="6"/>
      <c r="F40" s="6"/>
      <c r="G40" s="6"/>
      <c r="H40" s="6"/>
      <c r="I40" s="6"/>
      <c r="J40" s="6"/>
      <c r="K40" s="6"/>
      <c r="L40" s="6"/>
      <c r="M40" s="8"/>
    </row>
    <row r="41" spans="1:64" x14ac:dyDescent="0.2">
      <c r="A41" s="100"/>
      <c r="B41" s="72" t="s">
        <v>92</v>
      </c>
      <c r="C41" s="20">
        <v>14953823</v>
      </c>
      <c r="D41" s="6"/>
      <c r="E41" s="6"/>
      <c r="F41" s="6"/>
      <c r="G41" s="6"/>
      <c r="H41" s="6"/>
      <c r="I41" s="6"/>
      <c r="J41" s="6"/>
      <c r="K41" s="6"/>
      <c r="L41" s="6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64" x14ac:dyDescent="0.2">
      <c r="A42" s="100"/>
      <c r="B42" s="72" t="s">
        <v>93</v>
      </c>
      <c r="C42" s="20">
        <v>13370491</v>
      </c>
      <c r="D42" s="6"/>
      <c r="E42" s="6"/>
      <c r="F42" s="6"/>
      <c r="G42" s="6"/>
      <c r="H42" s="6"/>
      <c r="I42" s="6"/>
      <c r="J42" s="6"/>
      <c r="K42" s="6"/>
      <c r="L42" s="6"/>
      <c r="M42" s="8"/>
    </row>
    <row r="43" spans="1:64" x14ac:dyDescent="0.2">
      <c r="A43" s="100"/>
      <c r="B43" s="72" t="s">
        <v>94</v>
      </c>
      <c r="C43" s="20">
        <v>10754395.32</v>
      </c>
      <c r="D43" s="6"/>
      <c r="E43" s="6"/>
      <c r="F43" s="6"/>
      <c r="G43" s="6"/>
      <c r="H43" s="6"/>
      <c r="I43" s="6"/>
      <c r="J43" s="6"/>
      <c r="K43" s="6"/>
      <c r="L43" s="6"/>
      <c r="M43" s="8"/>
    </row>
    <row r="44" spans="1:64" x14ac:dyDescent="0.2">
      <c r="A44" s="100"/>
      <c r="B44" s="10" t="s">
        <v>96</v>
      </c>
      <c r="C44" s="20">
        <v>10343534</v>
      </c>
      <c r="D44" s="6"/>
      <c r="E44" s="6"/>
      <c r="F44" s="6"/>
      <c r="G44" s="6"/>
      <c r="H44" s="6"/>
      <c r="I44" s="6"/>
      <c r="J44" s="6"/>
      <c r="K44" s="6"/>
      <c r="L44" s="6"/>
      <c r="M44" s="8"/>
      <c r="BL44" s="46"/>
    </row>
    <row r="45" spans="1:64" x14ac:dyDescent="0.2">
      <c r="A45" s="100"/>
      <c r="B45" s="17" t="s">
        <v>97</v>
      </c>
      <c r="C45" s="60">
        <v>9803682</v>
      </c>
      <c r="D45" s="2"/>
      <c r="E45" s="2"/>
      <c r="F45" s="2"/>
      <c r="G45" s="2"/>
      <c r="H45" s="2"/>
      <c r="I45" s="2"/>
      <c r="J45" s="2"/>
      <c r="K45" s="2"/>
      <c r="L45" s="2"/>
      <c r="M45" s="43"/>
      <c r="BL45" s="46"/>
    </row>
    <row r="46" spans="1:64" x14ac:dyDescent="0.2">
      <c r="A46" s="100"/>
      <c r="F46" s="45"/>
      <c r="G46" s="45"/>
      <c r="BL46" s="46"/>
    </row>
    <row r="47" spans="1:64" x14ac:dyDescent="0.2">
      <c r="A47" s="100"/>
      <c r="F47" s="45"/>
      <c r="G47" s="45"/>
      <c r="L47" s="69" t="s">
        <v>45</v>
      </c>
    </row>
    <row r="48" spans="1:64" x14ac:dyDescent="0.2">
      <c r="F48" s="45"/>
      <c r="G48" s="45"/>
    </row>
    <row r="49" spans="6:7" x14ac:dyDescent="0.2">
      <c r="F49" s="45"/>
      <c r="G49" s="45"/>
    </row>
    <row r="50" spans="6:7" x14ac:dyDescent="0.2">
      <c r="F50" s="45"/>
      <c r="G50" s="45"/>
    </row>
    <row r="51" spans="6:7" x14ac:dyDescent="0.2">
      <c r="F51" s="45"/>
      <c r="G51" s="45"/>
    </row>
    <row r="52" spans="6:7" x14ac:dyDescent="0.2">
      <c r="F52" s="45"/>
      <c r="G52" s="45"/>
    </row>
    <row r="53" spans="6:7" x14ac:dyDescent="0.2">
      <c r="F53" s="45"/>
      <c r="G53" s="45"/>
    </row>
    <row r="54" spans="6:7" x14ac:dyDescent="0.2">
      <c r="F54" s="45"/>
      <c r="G54" s="45"/>
    </row>
    <row r="55" spans="6:7" x14ac:dyDescent="0.2">
      <c r="F55" s="45"/>
      <c r="G55" s="45"/>
    </row>
    <row r="56" spans="6:7" x14ac:dyDescent="0.2">
      <c r="F56" s="45"/>
      <c r="G56" s="45"/>
    </row>
    <row r="57" spans="6:7" x14ac:dyDescent="0.2">
      <c r="F57" s="45"/>
      <c r="G57" s="45"/>
    </row>
    <row r="58" spans="6:7" x14ac:dyDescent="0.2">
      <c r="F58" s="45"/>
      <c r="G58" s="45"/>
    </row>
    <row r="59" spans="6:7" x14ac:dyDescent="0.2">
      <c r="F59" s="45"/>
      <c r="G59" s="45"/>
    </row>
    <row r="60" spans="6:7" x14ac:dyDescent="0.2">
      <c r="F60" s="45"/>
      <c r="G60" s="45"/>
    </row>
    <row r="61" spans="6:7" x14ac:dyDescent="0.2">
      <c r="F61" s="45"/>
      <c r="G61" s="45"/>
    </row>
    <row r="62" spans="6:7" x14ac:dyDescent="0.2">
      <c r="F62" s="45"/>
      <c r="G62" s="45"/>
    </row>
    <row r="63" spans="6:7" x14ac:dyDescent="0.2">
      <c r="F63" s="45"/>
      <c r="G63" s="45"/>
    </row>
    <row r="64" spans="6:7" x14ac:dyDescent="0.2">
      <c r="F64" s="45"/>
      <c r="G64" s="45"/>
    </row>
    <row r="65" spans="5:11" x14ac:dyDescent="0.2">
      <c r="F65" s="45"/>
      <c r="G65" s="45"/>
    </row>
    <row r="66" spans="5:11" x14ac:dyDescent="0.2">
      <c r="F66" s="45"/>
      <c r="G66" s="45"/>
    </row>
    <row r="67" spans="5:11" x14ac:dyDescent="0.2">
      <c r="F67" s="45"/>
      <c r="G67" s="45"/>
    </row>
    <row r="68" spans="5:11" x14ac:dyDescent="0.2">
      <c r="F68" s="45"/>
      <c r="G68" s="45"/>
    </row>
    <row r="69" spans="5:11" x14ac:dyDescent="0.2">
      <c r="F69" s="45"/>
      <c r="G69" s="45"/>
    </row>
    <row r="70" spans="5:11" x14ac:dyDescent="0.2">
      <c r="F70" s="45"/>
      <c r="G70" s="45"/>
    </row>
    <row r="71" spans="5:11" x14ac:dyDescent="0.2">
      <c r="F71" s="45"/>
      <c r="G71" s="45"/>
    </row>
    <row r="72" spans="5:11" x14ac:dyDescent="0.2">
      <c r="F72" s="45"/>
      <c r="G72" s="45"/>
    </row>
    <row r="73" spans="5:11" x14ac:dyDescent="0.2">
      <c r="F73" s="45"/>
      <c r="G73" s="45"/>
    </row>
    <row r="74" spans="5:11" x14ac:dyDescent="0.2">
      <c r="F74" s="45"/>
      <c r="G74" s="45"/>
      <c r="J74" s="47"/>
      <c r="K74" s="47"/>
    </row>
    <row r="75" spans="5:11" x14ac:dyDescent="0.2">
      <c r="E75" s="44"/>
      <c r="F75" s="45"/>
      <c r="G75" s="45"/>
      <c r="J75" s="48"/>
      <c r="K75" s="48"/>
    </row>
    <row r="76" spans="5:11" x14ac:dyDescent="0.2">
      <c r="E76" s="44"/>
      <c r="F76" s="45"/>
      <c r="G76" s="45"/>
      <c r="J76" s="48"/>
      <c r="K76" s="48"/>
    </row>
    <row r="77" spans="5:11" x14ac:dyDescent="0.2">
      <c r="E77" s="44"/>
      <c r="F77" s="45"/>
      <c r="G77" s="45"/>
      <c r="J77" s="48"/>
      <c r="K77" s="48"/>
    </row>
    <row r="78" spans="5:11" x14ac:dyDescent="0.2">
      <c r="E78" s="44"/>
      <c r="F78" s="45"/>
      <c r="G78" s="45"/>
      <c r="J78" s="48"/>
      <c r="K78" s="48"/>
    </row>
    <row r="79" spans="5:11" x14ac:dyDescent="0.2">
      <c r="E79" s="44"/>
      <c r="F79" s="45"/>
      <c r="G79" s="45"/>
      <c r="J79" s="48"/>
      <c r="K79" s="48"/>
    </row>
    <row r="80" spans="5:11" x14ac:dyDescent="0.2">
      <c r="E80" s="44"/>
      <c r="F80" s="45"/>
      <c r="G80" s="45"/>
      <c r="J80" s="48"/>
      <c r="K80" s="48"/>
    </row>
    <row r="81" spans="2:13" x14ac:dyDescent="0.2">
      <c r="E81" s="44"/>
      <c r="F81" s="45"/>
      <c r="G81" s="45"/>
      <c r="J81" s="48"/>
      <c r="K81" s="48"/>
    </row>
    <row r="82" spans="2:13" x14ac:dyDescent="0.2">
      <c r="E82" s="44"/>
      <c r="F82" s="45"/>
      <c r="G82" s="45"/>
      <c r="J82" s="48"/>
      <c r="K82" s="48"/>
    </row>
    <row r="83" spans="2:13" x14ac:dyDescent="0.2">
      <c r="E83" s="44"/>
      <c r="F83" s="45"/>
      <c r="G83" s="45"/>
      <c r="J83" s="48"/>
      <c r="K83" s="48"/>
    </row>
    <row r="84" spans="2:13" x14ac:dyDescent="0.2">
      <c r="E84" s="44"/>
      <c r="F84" s="45"/>
      <c r="G84" s="45"/>
      <c r="J84" s="48"/>
      <c r="K84" s="48"/>
    </row>
    <row r="85" spans="2:13" x14ac:dyDescent="0.2">
      <c r="E85" s="44"/>
      <c r="F85" s="45"/>
      <c r="G85" s="45"/>
      <c r="J85" s="48"/>
      <c r="K85" s="48"/>
    </row>
    <row r="86" spans="2:13" x14ac:dyDescent="0.2">
      <c r="E86" s="44"/>
      <c r="F86" s="45"/>
      <c r="G86" s="45"/>
      <c r="J86" s="48"/>
      <c r="K86" s="48"/>
    </row>
    <row r="87" spans="2:13" x14ac:dyDescent="0.2">
      <c r="E87" s="44"/>
      <c r="F87" s="45"/>
      <c r="G87" s="45"/>
      <c r="J87" s="48"/>
      <c r="K87" s="48"/>
    </row>
    <row r="88" spans="2:13" x14ac:dyDescent="0.2">
      <c r="E88" s="44"/>
      <c r="F88" s="45"/>
      <c r="G88" s="45"/>
      <c r="J88" s="48"/>
      <c r="K88" s="48"/>
    </row>
    <row r="89" spans="2:13" x14ac:dyDescent="0.2">
      <c r="E89" s="44"/>
      <c r="F89" s="45"/>
      <c r="G89" s="45"/>
      <c r="J89" s="48"/>
      <c r="K89" s="48"/>
    </row>
    <row r="90" spans="2:13" x14ac:dyDescent="0.2">
      <c r="E90" s="1"/>
      <c r="F90" s="1"/>
      <c r="G90" s="1"/>
    </row>
    <row r="94" spans="2:13" x14ac:dyDescent="0.2">
      <c r="G94" s="18"/>
      <c r="H94" s="18"/>
    </row>
    <row r="95" spans="2:13" x14ac:dyDescent="0.2">
      <c r="B95" s="18"/>
      <c r="C95" s="18"/>
      <c r="D95" s="50"/>
      <c r="E95" s="18"/>
      <c r="G95" s="18"/>
      <c r="H95" s="18"/>
      <c r="I95" s="18"/>
      <c r="J95" s="50"/>
      <c r="K95" s="18"/>
      <c r="L95" s="50"/>
      <c r="M95" s="18"/>
    </row>
    <row r="98" spans="2:13" x14ac:dyDescent="0.2">
      <c r="B98" s="18"/>
      <c r="C98" s="49"/>
      <c r="D98" s="51"/>
      <c r="E98" s="49"/>
      <c r="G98" s="52"/>
      <c r="I98" s="49"/>
      <c r="K98" s="52"/>
      <c r="M98" s="49"/>
    </row>
    <row r="99" spans="2:13" x14ac:dyDescent="0.2">
      <c r="B99" s="18"/>
      <c r="C99" s="49"/>
      <c r="D99" s="53"/>
      <c r="E99" s="49"/>
      <c r="G99" s="52"/>
      <c r="I99" s="49"/>
      <c r="J99" s="53"/>
      <c r="K99" s="52"/>
      <c r="L99" s="53"/>
      <c r="M99" s="49"/>
    </row>
    <row r="100" spans="2:13" x14ac:dyDescent="0.2">
      <c r="B100" s="18"/>
      <c r="C100" s="49"/>
      <c r="D100" s="53"/>
      <c r="E100" s="49"/>
      <c r="G100" s="52"/>
      <c r="I100" s="49"/>
      <c r="J100" s="53"/>
      <c r="K100" s="52"/>
      <c r="L100" s="53"/>
      <c r="M100" s="49"/>
    </row>
    <row r="101" spans="2:13" x14ac:dyDescent="0.2">
      <c r="B101" s="18"/>
      <c r="C101" s="49"/>
      <c r="D101" s="53"/>
      <c r="E101" s="49"/>
      <c r="G101" s="52"/>
      <c r="I101" s="49"/>
      <c r="J101" s="53"/>
      <c r="K101" s="52"/>
      <c r="L101" s="53"/>
      <c r="M101" s="49"/>
    </row>
    <row r="102" spans="2:13" x14ac:dyDescent="0.2">
      <c r="B102" s="18"/>
      <c r="C102" s="49"/>
      <c r="D102" s="53"/>
      <c r="E102" s="49"/>
      <c r="G102" s="52"/>
      <c r="I102" s="49"/>
      <c r="J102" s="53"/>
      <c r="K102" s="52"/>
      <c r="L102" s="53"/>
      <c r="M102" s="49"/>
    </row>
    <row r="103" spans="2:13" x14ac:dyDescent="0.2">
      <c r="B103" s="18"/>
      <c r="C103" s="49"/>
      <c r="D103" s="53"/>
      <c r="E103" s="49"/>
      <c r="G103" s="52"/>
      <c r="I103" s="49"/>
      <c r="J103" s="53"/>
      <c r="K103" s="52"/>
      <c r="L103" s="53"/>
      <c r="M103" s="49"/>
    </row>
    <row r="104" spans="2:13" x14ac:dyDescent="0.2">
      <c r="B104" s="18"/>
      <c r="C104" s="49"/>
      <c r="D104" s="53"/>
      <c r="E104" s="49"/>
      <c r="G104" s="52"/>
      <c r="I104" s="49"/>
      <c r="J104" s="53"/>
      <c r="K104" s="52"/>
      <c r="L104" s="53"/>
      <c r="M104" s="49"/>
    </row>
    <row r="105" spans="2:13" x14ac:dyDescent="0.2">
      <c r="B105" s="18"/>
      <c r="C105" s="49"/>
      <c r="D105" s="53"/>
      <c r="E105" s="49"/>
      <c r="G105" s="52"/>
      <c r="I105" s="49"/>
      <c r="J105" s="53"/>
      <c r="K105" s="52"/>
      <c r="L105" s="53"/>
      <c r="M105" s="49"/>
    </row>
    <row r="106" spans="2:13" x14ac:dyDescent="0.2">
      <c r="B106" s="18"/>
      <c r="C106" s="49"/>
      <c r="D106" s="53"/>
      <c r="E106" s="49"/>
      <c r="G106" s="52"/>
      <c r="I106" s="49"/>
      <c r="J106" s="53"/>
      <c r="K106" s="52"/>
      <c r="L106" s="53"/>
      <c r="M106" s="49"/>
    </row>
    <row r="107" spans="2:13" x14ac:dyDescent="0.2">
      <c r="B107" s="18"/>
      <c r="C107" s="49"/>
      <c r="D107" s="53"/>
      <c r="E107" s="49"/>
      <c r="G107" s="52"/>
      <c r="I107" s="49"/>
      <c r="J107" s="53"/>
      <c r="K107" s="52"/>
      <c r="L107" s="53"/>
      <c r="M107" s="49"/>
    </row>
    <row r="108" spans="2:13" x14ac:dyDescent="0.2">
      <c r="B108" s="18"/>
      <c r="C108" s="49"/>
      <c r="D108" s="53"/>
      <c r="E108" s="49"/>
      <c r="G108" s="52"/>
      <c r="I108" s="49"/>
      <c r="J108" s="53"/>
      <c r="K108" s="52"/>
      <c r="L108" s="53"/>
      <c r="M108" s="49"/>
    </row>
    <row r="109" spans="2:13" x14ac:dyDescent="0.2">
      <c r="B109" s="18"/>
      <c r="C109" s="49"/>
      <c r="D109" s="53"/>
      <c r="E109" s="49"/>
      <c r="G109" s="52"/>
      <c r="H109" s="49"/>
      <c r="I109" s="49"/>
      <c r="J109" s="53"/>
      <c r="K109" s="52"/>
      <c r="L109" s="53"/>
      <c r="M109" s="49"/>
    </row>
    <row r="110" spans="2:13" x14ac:dyDescent="0.2">
      <c r="B110" s="18"/>
      <c r="C110" s="49"/>
      <c r="D110" s="53"/>
      <c r="E110" s="49"/>
      <c r="G110" s="52"/>
      <c r="H110" s="49"/>
      <c r="I110" s="49"/>
      <c r="J110" s="53"/>
      <c r="K110" s="52"/>
      <c r="L110" s="53"/>
      <c r="M110" s="49"/>
    </row>
    <row r="111" spans="2:13" x14ac:dyDescent="0.2">
      <c r="B111" s="18"/>
      <c r="C111" s="49"/>
      <c r="D111" s="53"/>
      <c r="E111" s="49"/>
      <c r="G111" s="52"/>
      <c r="H111" s="49"/>
      <c r="I111" s="49"/>
      <c r="J111" s="53"/>
      <c r="K111" s="52"/>
      <c r="L111" s="53"/>
      <c r="M111" s="49"/>
    </row>
    <row r="112" spans="2:13" x14ac:dyDescent="0.2">
      <c r="B112" s="18"/>
      <c r="C112" s="49"/>
      <c r="D112" s="53"/>
      <c r="E112" s="49"/>
      <c r="G112" s="52"/>
      <c r="H112" s="49"/>
      <c r="I112" s="49"/>
      <c r="J112" s="53"/>
      <c r="K112" s="52"/>
      <c r="L112" s="53"/>
      <c r="M112" s="49"/>
    </row>
    <row r="113" spans="2:13" x14ac:dyDescent="0.2">
      <c r="B113" s="18"/>
      <c r="C113" s="49"/>
      <c r="D113" s="53"/>
      <c r="E113" s="49"/>
      <c r="G113" s="52"/>
      <c r="H113" s="49"/>
      <c r="I113" s="49"/>
      <c r="J113" s="53"/>
      <c r="K113" s="52"/>
      <c r="L113" s="53"/>
      <c r="M113" s="49"/>
    </row>
    <row r="114" spans="2:13" x14ac:dyDescent="0.2">
      <c r="B114" s="18"/>
      <c r="C114" s="49"/>
      <c r="D114" s="53"/>
      <c r="E114" s="49"/>
      <c r="G114" s="52"/>
      <c r="H114" s="49"/>
      <c r="I114" s="49"/>
      <c r="J114" s="53"/>
      <c r="K114" s="52"/>
      <c r="L114" s="53"/>
      <c r="M114" s="49"/>
    </row>
    <row r="115" spans="2:13" x14ac:dyDescent="0.2">
      <c r="B115" s="18"/>
      <c r="C115" s="49"/>
      <c r="D115" s="53"/>
      <c r="E115" s="49"/>
      <c r="G115" s="52"/>
      <c r="H115" s="49"/>
      <c r="I115" s="49"/>
      <c r="J115" s="53"/>
      <c r="K115" s="52"/>
      <c r="L115" s="53"/>
      <c r="M115" s="49"/>
    </row>
    <row r="116" spans="2:13" x14ac:dyDescent="0.2">
      <c r="B116" s="18"/>
      <c r="C116" s="49"/>
      <c r="D116" s="53"/>
      <c r="E116" s="49"/>
      <c r="G116" s="52"/>
      <c r="H116" s="49"/>
      <c r="I116" s="49"/>
      <c r="J116" s="53"/>
      <c r="K116" s="52"/>
      <c r="L116" s="53"/>
      <c r="M116" s="49"/>
    </row>
    <row r="117" spans="2:13" x14ac:dyDescent="0.2">
      <c r="B117" s="18"/>
      <c r="C117" s="49"/>
      <c r="D117" s="53"/>
      <c r="E117" s="49"/>
      <c r="G117" s="52"/>
      <c r="H117" s="49"/>
      <c r="I117" s="49"/>
      <c r="J117" s="53"/>
      <c r="K117" s="52"/>
      <c r="L117" s="53"/>
      <c r="M117" s="49"/>
    </row>
    <row r="118" spans="2:13" x14ac:dyDescent="0.2">
      <c r="B118" s="18"/>
      <c r="C118" s="49"/>
      <c r="D118" s="53"/>
      <c r="E118" s="49"/>
      <c r="G118" s="52"/>
      <c r="H118" s="49"/>
      <c r="I118" s="49"/>
      <c r="J118" s="53"/>
      <c r="K118" s="52"/>
      <c r="L118" s="53"/>
      <c r="M118" s="49"/>
    </row>
    <row r="119" spans="2:13" x14ac:dyDescent="0.2">
      <c r="B119" s="18"/>
      <c r="C119" s="49"/>
      <c r="D119" s="53"/>
      <c r="E119" s="49"/>
      <c r="G119" s="52"/>
      <c r="H119" s="49"/>
      <c r="I119" s="49"/>
      <c r="J119" s="53"/>
      <c r="K119" s="52"/>
      <c r="L119" s="53"/>
      <c r="M119" s="49"/>
    </row>
    <row r="120" spans="2:13" x14ac:dyDescent="0.2">
      <c r="B120" s="18"/>
      <c r="C120" s="49"/>
      <c r="D120" s="53"/>
      <c r="E120" s="49"/>
      <c r="G120" s="52"/>
      <c r="H120" s="49"/>
      <c r="I120" s="49"/>
      <c r="J120" s="53"/>
      <c r="K120" s="52"/>
      <c r="L120" s="53"/>
      <c r="M120" s="49"/>
    </row>
    <row r="121" spans="2:13" x14ac:dyDescent="0.2">
      <c r="B121" s="18"/>
      <c r="C121" s="49"/>
      <c r="D121" s="53"/>
      <c r="E121" s="49"/>
      <c r="G121" s="52"/>
      <c r="H121" s="49"/>
      <c r="I121" s="49"/>
      <c r="J121" s="53"/>
      <c r="K121" s="52"/>
      <c r="L121" s="53"/>
      <c r="M121" s="49"/>
    </row>
    <row r="122" spans="2:13" x14ac:dyDescent="0.2">
      <c r="B122" s="18"/>
      <c r="C122" s="49"/>
      <c r="D122" s="53"/>
      <c r="E122" s="49"/>
      <c r="G122" s="52"/>
      <c r="H122" s="49"/>
      <c r="I122" s="49"/>
      <c r="J122" s="53"/>
      <c r="K122" s="52"/>
      <c r="L122" s="53"/>
      <c r="M122" s="49"/>
    </row>
    <row r="123" spans="2:13" x14ac:dyDescent="0.2">
      <c r="B123" s="18"/>
      <c r="C123" s="49"/>
      <c r="D123" s="53"/>
      <c r="E123" s="49"/>
      <c r="G123" s="52"/>
      <c r="H123" s="49"/>
      <c r="I123" s="49"/>
      <c r="J123" s="53"/>
      <c r="K123" s="52"/>
      <c r="L123" s="53"/>
      <c r="M123" s="49"/>
    </row>
    <row r="124" spans="2:13" x14ac:dyDescent="0.2">
      <c r="B124" s="18"/>
      <c r="C124" s="49"/>
      <c r="D124" s="53"/>
      <c r="E124" s="49"/>
      <c r="G124" s="52"/>
      <c r="H124" s="49"/>
      <c r="I124" s="49"/>
      <c r="J124" s="53"/>
      <c r="K124" s="52"/>
      <c r="L124" s="53"/>
      <c r="M124" s="49"/>
    </row>
    <row r="125" spans="2:13" x14ac:dyDescent="0.2">
      <c r="B125" s="18"/>
      <c r="C125" s="49"/>
      <c r="D125" s="53"/>
      <c r="E125" s="49"/>
      <c r="G125" s="52"/>
      <c r="H125" s="49"/>
      <c r="I125" s="49"/>
      <c r="J125" s="53"/>
      <c r="K125" s="52"/>
      <c r="L125" s="53"/>
      <c r="M125" s="49"/>
    </row>
    <row r="126" spans="2:13" x14ac:dyDescent="0.2">
      <c r="B126" s="18"/>
      <c r="C126" s="49"/>
      <c r="D126" s="53"/>
      <c r="E126" s="49"/>
      <c r="G126" s="52"/>
      <c r="H126" s="49"/>
      <c r="I126" s="49"/>
      <c r="J126" s="53"/>
      <c r="K126" s="52"/>
      <c r="L126" s="53"/>
      <c r="M126" s="49"/>
    </row>
    <row r="127" spans="2:13" x14ac:dyDescent="0.2">
      <c r="B127" s="18"/>
      <c r="C127" s="49"/>
      <c r="D127" s="53"/>
      <c r="E127" s="49"/>
      <c r="G127" s="52"/>
      <c r="H127" s="49"/>
      <c r="I127" s="49"/>
      <c r="J127" s="53"/>
      <c r="K127" s="52"/>
      <c r="L127" s="53"/>
      <c r="M127" s="49"/>
    </row>
    <row r="128" spans="2:13" x14ac:dyDescent="0.2">
      <c r="B128" s="18"/>
      <c r="C128" s="49"/>
      <c r="D128" s="53"/>
      <c r="E128" s="49"/>
      <c r="G128" s="52"/>
      <c r="H128" s="49"/>
      <c r="I128" s="49"/>
      <c r="J128" s="53"/>
      <c r="K128" s="52"/>
      <c r="L128" s="53"/>
      <c r="M128" s="49"/>
    </row>
    <row r="129" spans="2:13" x14ac:dyDescent="0.2">
      <c r="B129" s="18"/>
      <c r="C129" s="49"/>
      <c r="D129" s="53"/>
      <c r="E129" s="49"/>
      <c r="G129" s="52"/>
      <c r="H129" s="49"/>
      <c r="I129" s="49"/>
      <c r="J129" s="53"/>
      <c r="K129" s="52"/>
      <c r="L129" s="53"/>
      <c r="M129" s="49"/>
    </row>
    <row r="130" spans="2:13" x14ac:dyDescent="0.2">
      <c r="B130" s="18"/>
      <c r="C130" s="49"/>
      <c r="D130" s="53"/>
      <c r="E130" s="49"/>
      <c r="G130" s="52"/>
      <c r="H130" s="49"/>
      <c r="I130" s="49"/>
      <c r="J130" s="53"/>
      <c r="K130" s="52"/>
      <c r="L130" s="53"/>
      <c r="M130" s="49"/>
    </row>
    <row r="132" spans="2:13" x14ac:dyDescent="0.2">
      <c r="B132" s="18"/>
      <c r="C132" s="49"/>
      <c r="D132" s="53"/>
      <c r="E132" s="49"/>
      <c r="G132" s="52"/>
      <c r="H132" s="49"/>
      <c r="I132" s="49"/>
      <c r="J132" s="53"/>
      <c r="K132" s="52"/>
      <c r="L132" s="53"/>
      <c r="M132" s="49"/>
    </row>
    <row r="133" spans="2:13" x14ac:dyDescent="0.2">
      <c r="B133" s="18"/>
      <c r="C133" s="49"/>
      <c r="D133" s="53"/>
      <c r="E133" s="49"/>
      <c r="G133" s="52"/>
      <c r="H133" s="49"/>
      <c r="I133" s="49"/>
      <c r="J133" s="53"/>
      <c r="K133" s="52"/>
      <c r="L133" s="53"/>
      <c r="M133" s="49"/>
    </row>
    <row r="139" spans="2:13" x14ac:dyDescent="0.2">
      <c r="B139" s="18"/>
      <c r="C139" s="49"/>
      <c r="D139" s="53"/>
      <c r="E139" s="49"/>
      <c r="G139" s="52"/>
      <c r="H139" s="49"/>
      <c r="I139" s="49"/>
      <c r="J139" s="53"/>
      <c r="K139" s="52"/>
      <c r="L139" s="53"/>
      <c r="M139" s="49"/>
    </row>
    <row r="140" spans="2:13" x14ac:dyDescent="0.2">
      <c r="B140" s="18"/>
      <c r="C140" s="49"/>
      <c r="D140" s="53"/>
      <c r="E140" s="49"/>
      <c r="G140" s="52"/>
      <c r="H140" s="49"/>
      <c r="I140" s="49"/>
      <c r="J140" s="53"/>
      <c r="K140" s="52"/>
      <c r="L140" s="53"/>
      <c r="M140" s="49"/>
    </row>
    <row r="142" spans="2:13" x14ac:dyDescent="0.2">
      <c r="B142" s="18"/>
      <c r="C142" s="49"/>
      <c r="D142" s="53"/>
      <c r="E142" s="49"/>
      <c r="G142" s="52"/>
      <c r="H142" s="49"/>
      <c r="I142" s="49"/>
      <c r="J142" s="53"/>
      <c r="K142" s="52"/>
      <c r="L142" s="53"/>
      <c r="M142" s="49"/>
    </row>
    <row r="143" spans="2:13" x14ac:dyDescent="0.2">
      <c r="B143" s="18"/>
      <c r="C143" s="49"/>
      <c r="D143" s="53"/>
      <c r="E143" s="49"/>
      <c r="G143" s="52"/>
      <c r="H143" s="49"/>
      <c r="I143" s="49"/>
      <c r="J143" s="53"/>
      <c r="K143" s="52"/>
      <c r="L143" s="53"/>
      <c r="M143" s="49"/>
    </row>
    <row r="144" spans="2:13" x14ac:dyDescent="0.2">
      <c r="B144" s="18"/>
      <c r="C144" s="49"/>
      <c r="D144" s="53"/>
      <c r="E144" s="49"/>
      <c r="G144" s="52"/>
      <c r="H144" s="49"/>
      <c r="I144" s="49"/>
      <c r="J144" s="53"/>
      <c r="K144" s="52"/>
      <c r="L144" s="53"/>
      <c r="M144" s="49"/>
    </row>
    <row r="145" spans="2:13" x14ac:dyDescent="0.2">
      <c r="B145" s="18"/>
      <c r="C145" s="49"/>
      <c r="D145" s="53"/>
      <c r="E145" s="49"/>
      <c r="G145" s="52"/>
      <c r="H145" s="49"/>
      <c r="I145" s="49"/>
      <c r="J145" s="53"/>
      <c r="K145" s="52"/>
      <c r="L145" s="53"/>
      <c r="M145" s="49"/>
    </row>
    <row r="146" spans="2:13" x14ac:dyDescent="0.2">
      <c r="B146" s="18"/>
      <c r="C146" s="49"/>
      <c r="D146" s="53"/>
      <c r="E146" s="49"/>
      <c r="G146" s="52"/>
      <c r="H146" s="49"/>
      <c r="I146" s="49"/>
      <c r="J146" s="53"/>
      <c r="K146" s="52"/>
      <c r="L146" s="53"/>
      <c r="M146" s="49"/>
    </row>
    <row r="147" spans="2:13" x14ac:dyDescent="0.2">
      <c r="B147" s="18"/>
    </row>
    <row r="148" spans="2:13" x14ac:dyDescent="0.2">
      <c r="B148" s="18"/>
    </row>
    <row r="149" spans="2:13" x14ac:dyDescent="0.2">
      <c r="B149" s="18"/>
    </row>
    <row r="153" spans="2:13" x14ac:dyDescent="0.2">
      <c r="B153" s="41"/>
    </row>
    <row r="154" spans="2:13" x14ac:dyDescent="0.2">
      <c r="B154" s="41"/>
    </row>
  </sheetData>
  <mergeCells count="1">
    <mergeCell ref="A1:A47"/>
  </mergeCells>
  <phoneticPr fontId="4" type="noConversion"/>
  <printOptions verticalCentered="1"/>
  <pageMargins left="0.39370078740157483" right="0.55118110236220474" top="0.27559055118110237" bottom="0.27559055118110237" header="0.15748031496062992" footer="0.15748031496062992"/>
  <pageSetup paperSize="9" scale="9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BT190"/>
  <sheetViews>
    <sheetView topLeftCell="A7" zoomScaleNormal="100" workbookViewId="0">
      <selection activeCell="G37" sqref="G37:G38"/>
    </sheetView>
  </sheetViews>
  <sheetFormatPr defaultColWidth="12.7109375" defaultRowHeight="12.75" x14ac:dyDescent="0.2"/>
  <cols>
    <col min="1" max="1" width="10.42578125" style="74" customWidth="1"/>
    <col min="2" max="2" width="6.5703125" style="3" customWidth="1"/>
    <col min="3" max="3" width="13.7109375" style="3" customWidth="1"/>
    <col min="4" max="4" width="11.42578125" style="3" customWidth="1"/>
    <col min="5" max="5" width="11.7109375" style="3" customWidth="1"/>
    <col min="6" max="9" width="12.140625" style="3" customWidth="1"/>
    <col min="10" max="10" width="12.85546875" style="3" customWidth="1"/>
    <col min="11" max="12" width="12.28515625" style="3" customWidth="1"/>
    <col min="13" max="13" width="12.7109375" style="3" customWidth="1"/>
    <col min="14" max="14" width="9.5703125" style="3" customWidth="1"/>
    <col min="15" max="15" width="12.7109375" style="3"/>
    <col min="16" max="16" width="14" style="3" bestFit="1" customWidth="1"/>
    <col min="17" max="17" width="12.7109375" style="3"/>
    <col min="18" max="20" width="14.7109375" style="3" customWidth="1"/>
    <col min="21" max="23" width="12.7109375" style="3"/>
    <col min="24" max="24" width="8.7109375" style="3" customWidth="1"/>
    <col min="25" max="25" width="12.7109375" style="3"/>
    <col min="26" max="27" width="10.7109375" style="3" customWidth="1"/>
    <col min="28" max="29" width="12.7109375" style="3"/>
    <col min="30" max="30" width="11.7109375" style="3" customWidth="1"/>
    <col min="31" max="31" width="11.140625" style="3" customWidth="1"/>
    <col min="32" max="32" width="10.42578125" style="3" customWidth="1"/>
    <col min="33" max="33" width="11.28515625" style="3" customWidth="1"/>
    <col min="34" max="36" width="12.7109375" style="3"/>
    <col min="37" max="37" width="15.7109375" style="3" customWidth="1"/>
    <col min="38" max="38" width="8.7109375" style="3" customWidth="1"/>
    <col min="39" max="39" width="12.7109375" style="3"/>
    <col min="40" max="40" width="14.7109375" style="3" customWidth="1"/>
    <col min="41" max="41" width="8.7109375" style="3" customWidth="1"/>
    <col min="42" max="43" width="15.7109375" style="3" customWidth="1"/>
    <col min="44" max="44" width="8.7109375" style="3" customWidth="1"/>
    <col min="45" max="50" width="12.7109375" style="3"/>
    <col min="51" max="51" width="15.7109375" style="3" customWidth="1"/>
    <col min="52" max="52" width="12.7109375" style="3"/>
    <col min="53" max="53" width="15.7109375" style="3" customWidth="1"/>
    <col min="54" max="54" width="12.7109375" style="3"/>
    <col min="55" max="55" width="12.7109375" style="1"/>
    <col min="56" max="57" width="15.7109375" style="1" customWidth="1"/>
    <col min="58" max="66" width="12.7109375" style="1"/>
    <col min="67" max="67" width="15.7109375" style="1" customWidth="1"/>
    <col min="68" max="68" width="12.7109375" style="1"/>
    <col min="69" max="69" width="15.7109375" style="1" customWidth="1"/>
    <col min="70" max="16384" width="12.7109375" style="1"/>
  </cols>
  <sheetData>
    <row r="1" spans="1:46" ht="16.5" customHeight="1" x14ac:dyDescent="0.2">
      <c r="A1" s="100">
        <v>27</v>
      </c>
      <c r="B1" s="76" t="s">
        <v>119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 customHeight="1" x14ac:dyDescent="0.2">
      <c r="A2" s="100"/>
      <c r="B2" s="39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x14ac:dyDescent="0.2">
      <c r="A3" s="100"/>
      <c r="B3" s="27" t="s">
        <v>0</v>
      </c>
      <c r="C3" s="4"/>
      <c r="D3" s="4"/>
      <c r="E3" s="4"/>
      <c r="F3" s="4"/>
      <c r="G3" s="4"/>
      <c r="H3" s="4"/>
      <c r="I3" s="4"/>
      <c r="J3" s="80"/>
      <c r="K3" s="4"/>
      <c r="L3" s="4"/>
      <c r="M3" s="5"/>
      <c r="N3" s="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x14ac:dyDescent="0.2">
      <c r="A4" s="100"/>
      <c r="B4" s="10"/>
      <c r="C4" s="11" t="s">
        <v>78</v>
      </c>
      <c r="D4" s="12" t="s">
        <v>79</v>
      </c>
      <c r="E4" s="12" t="s">
        <v>80</v>
      </c>
      <c r="F4" s="13" t="s">
        <v>81</v>
      </c>
      <c r="G4" s="12" t="s">
        <v>82</v>
      </c>
      <c r="H4" s="14" t="s">
        <v>83</v>
      </c>
      <c r="I4" s="13" t="s">
        <v>84</v>
      </c>
      <c r="J4" s="15" t="s">
        <v>15</v>
      </c>
      <c r="K4" s="14" t="s">
        <v>85</v>
      </c>
      <c r="L4" s="13" t="s">
        <v>15</v>
      </c>
      <c r="M4" s="16"/>
      <c r="N4" s="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x14ac:dyDescent="0.2">
      <c r="A5" s="100"/>
      <c r="B5" s="10"/>
      <c r="C5" s="6"/>
      <c r="D5" s="6"/>
      <c r="E5" s="6"/>
      <c r="F5" s="85"/>
      <c r="G5" s="6"/>
      <c r="H5" s="6"/>
      <c r="I5" s="85"/>
      <c r="J5" s="13" t="s">
        <v>95</v>
      </c>
      <c r="K5" s="14" t="s">
        <v>87</v>
      </c>
      <c r="L5" s="13" t="s">
        <v>88</v>
      </c>
      <c r="M5" s="16"/>
      <c r="N5" s="6"/>
      <c r="R5" s="18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x14ac:dyDescent="0.2">
      <c r="A6" s="100"/>
      <c r="B6" s="19" t="s">
        <v>99</v>
      </c>
      <c r="C6" s="20">
        <v>747049026</v>
      </c>
      <c r="D6" s="20">
        <v>169693390</v>
      </c>
      <c r="E6" s="20"/>
      <c r="F6" s="21">
        <f>C6+D6+E6</f>
        <v>916742416</v>
      </c>
      <c r="G6" s="20">
        <v>2741874040</v>
      </c>
      <c r="H6" s="20">
        <v>907119434</v>
      </c>
      <c r="I6" s="22">
        <f>G6+H6</f>
        <v>3648993474</v>
      </c>
      <c r="J6" s="22">
        <f>(I6+F6)</f>
        <v>4565735890</v>
      </c>
      <c r="K6" s="21">
        <v>477352298</v>
      </c>
      <c r="L6" s="22">
        <f t="shared" ref="L6:L16" si="0">(K6+I6+F6)</f>
        <v>5043088188</v>
      </c>
      <c r="M6" s="16"/>
      <c r="N6" s="23"/>
      <c r="O6" s="22"/>
      <c r="P6" s="24"/>
      <c r="Q6" s="25"/>
      <c r="R6" s="25"/>
      <c r="S6" s="25"/>
      <c r="T6" s="26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x14ac:dyDescent="0.2">
      <c r="A7" s="100"/>
      <c r="B7" s="19" t="s">
        <v>100</v>
      </c>
      <c r="C7" s="20">
        <v>824130608</v>
      </c>
      <c r="D7" s="20">
        <v>190682979</v>
      </c>
      <c r="E7" s="20"/>
      <c r="F7" s="21">
        <v>1014813587</v>
      </c>
      <c r="G7" s="20">
        <v>2972331634</v>
      </c>
      <c r="H7" s="20">
        <v>1004522779</v>
      </c>
      <c r="I7" s="22">
        <v>3976854413</v>
      </c>
      <c r="J7" s="22">
        <f>(I7+F7)</f>
        <v>4991668000</v>
      </c>
      <c r="K7" s="21">
        <v>570500000</v>
      </c>
      <c r="L7" s="22">
        <f t="shared" si="0"/>
        <v>5562168000</v>
      </c>
      <c r="M7" s="16"/>
      <c r="N7" s="23"/>
      <c r="O7" s="22"/>
      <c r="P7" s="24"/>
      <c r="Q7" s="25"/>
      <c r="R7" s="25"/>
      <c r="S7" s="25"/>
      <c r="T7" s="26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x14ac:dyDescent="0.2">
      <c r="A8" s="100"/>
      <c r="B8" s="19" t="s">
        <v>101</v>
      </c>
      <c r="C8" s="20">
        <v>850690906</v>
      </c>
      <c r="D8" s="20">
        <v>222668220</v>
      </c>
      <c r="E8" s="20"/>
      <c r="F8" s="21">
        <v>1073359125</v>
      </c>
      <c r="G8" s="20">
        <v>3077033801</v>
      </c>
      <c r="H8" s="20">
        <v>1145497231</v>
      </c>
      <c r="I8" s="22">
        <f>G8+H8</f>
        <v>4222531032</v>
      </c>
      <c r="J8" s="22">
        <v>5295890157</v>
      </c>
      <c r="K8" s="21">
        <v>668500000</v>
      </c>
      <c r="L8" s="22">
        <f t="shared" si="0"/>
        <v>5964390157</v>
      </c>
      <c r="M8" s="16"/>
      <c r="N8" s="23"/>
      <c r="O8" s="22"/>
      <c r="P8" s="24"/>
      <c r="Q8" s="25"/>
      <c r="R8" s="25"/>
      <c r="S8" s="25"/>
      <c r="T8" s="2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x14ac:dyDescent="0.2">
      <c r="A9" s="100"/>
      <c r="B9" s="19" t="s">
        <v>102</v>
      </c>
      <c r="C9" s="20">
        <v>850095680</v>
      </c>
      <c r="D9" s="20">
        <v>216246563</v>
      </c>
      <c r="E9" s="20"/>
      <c r="F9" s="21">
        <v>1066342242</v>
      </c>
      <c r="G9" s="20">
        <v>3145480431</v>
      </c>
      <c r="H9" s="20">
        <v>1172502111</v>
      </c>
      <c r="I9" s="22">
        <v>4317982542</v>
      </c>
      <c r="J9" s="22">
        <f t="shared" ref="J9:J14" si="1">F9+I9</f>
        <v>5384324784</v>
      </c>
      <c r="K9" s="21">
        <v>764000000</v>
      </c>
      <c r="L9" s="22">
        <f t="shared" si="0"/>
        <v>6148324784</v>
      </c>
      <c r="M9" s="16"/>
      <c r="N9" s="23"/>
      <c r="O9" s="22"/>
      <c r="P9" s="24"/>
      <c r="Q9" s="25"/>
      <c r="R9" s="25"/>
      <c r="S9" s="25"/>
      <c r="T9" s="2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x14ac:dyDescent="0.2">
      <c r="A10" s="100"/>
      <c r="B10" s="19" t="s">
        <v>103</v>
      </c>
      <c r="C10" s="20">
        <v>890275535.78999996</v>
      </c>
      <c r="D10" s="20">
        <v>174127771.19</v>
      </c>
      <c r="E10" s="20"/>
      <c r="F10" s="21">
        <v>1064403306.98</v>
      </c>
      <c r="G10" s="20">
        <v>3333875948.7800002</v>
      </c>
      <c r="H10" s="20">
        <v>1067478074.09</v>
      </c>
      <c r="I10" s="22">
        <v>4401354022.8699999</v>
      </c>
      <c r="J10" s="22">
        <f t="shared" si="1"/>
        <v>5465757329.8500004</v>
      </c>
      <c r="K10" s="21">
        <v>886500000</v>
      </c>
      <c r="L10" s="22">
        <f t="shared" si="0"/>
        <v>6352257329.8500004</v>
      </c>
      <c r="M10" s="16"/>
      <c r="N10" s="23"/>
      <c r="O10" s="22"/>
      <c r="P10" s="24"/>
      <c r="Q10" s="25"/>
      <c r="R10" s="25"/>
      <c r="S10" s="25"/>
      <c r="T10" s="2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x14ac:dyDescent="0.2">
      <c r="A11" s="100"/>
      <c r="B11" s="19" t="s">
        <v>104</v>
      </c>
      <c r="C11" s="20">
        <v>1039451748.84</v>
      </c>
      <c r="D11" s="20">
        <v>173499549.87</v>
      </c>
      <c r="E11" s="20"/>
      <c r="F11" s="21">
        <v>1212951298.71</v>
      </c>
      <c r="G11" s="20">
        <v>3561294282.75</v>
      </c>
      <c r="H11" s="20">
        <v>1137925393</v>
      </c>
      <c r="I11" s="22">
        <v>4699219675.75</v>
      </c>
      <c r="J11" s="22">
        <f t="shared" si="1"/>
        <v>5912170974.46</v>
      </c>
      <c r="K11" s="98">
        <v>975500000</v>
      </c>
      <c r="L11" s="22">
        <f t="shared" si="0"/>
        <v>6887670974.46</v>
      </c>
      <c r="M11" s="16"/>
      <c r="N11" s="23"/>
      <c r="O11" s="22"/>
      <c r="P11" s="24"/>
      <c r="Q11" s="25"/>
      <c r="R11" s="25"/>
      <c r="S11" s="25"/>
      <c r="T11" s="2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x14ac:dyDescent="0.2">
      <c r="A12" s="100"/>
      <c r="B12" s="19" t="s">
        <v>114</v>
      </c>
      <c r="C12" s="20">
        <v>1220279806.1300001</v>
      </c>
      <c r="D12" s="20">
        <v>217487483.41</v>
      </c>
      <c r="E12" s="20"/>
      <c r="F12" s="21">
        <f>C12+D12+E12</f>
        <v>1437767289.5400002</v>
      </c>
      <c r="G12" s="20">
        <v>3909584009.6599998</v>
      </c>
      <c r="H12" s="20">
        <v>1216050240.8</v>
      </c>
      <c r="I12" s="22">
        <f>G12+H12</f>
        <v>5125634250.46</v>
      </c>
      <c r="J12" s="22">
        <f t="shared" si="1"/>
        <v>6563401540</v>
      </c>
      <c r="K12" s="21">
        <v>1081400000</v>
      </c>
      <c r="L12" s="22">
        <f t="shared" si="0"/>
        <v>7644801540</v>
      </c>
      <c r="M12" s="16"/>
      <c r="N12" s="23"/>
      <c r="O12" s="22"/>
      <c r="P12" s="24"/>
      <c r="Q12" s="25"/>
      <c r="R12" s="25"/>
      <c r="S12" s="25"/>
      <c r="T12" s="2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x14ac:dyDescent="0.2">
      <c r="A13" s="100"/>
      <c r="B13" s="19" t="s">
        <v>115</v>
      </c>
      <c r="C13" s="20">
        <v>1339182209.96</v>
      </c>
      <c r="D13" s="20">
        <v>199599002.37</v>
      </c>
      <c r="E13" s="20"/>
      <c r="F13" s="21">
        <f>C13+D13+E13</f>
        <v>1538781212.3299999</v>
      </c>
      <c r="G13" s="20">
        <v>4220391340.5300002</v>
      </c>
      <c r="H13" s="20">
        <v>1259719602.04</v>
      </c>
      <c r="I13" s="22">
        <f>G13+H13</f>
        <v>5480110942.5699997</v>
      </c>
      <c r="J13" s="22">
        <f t="shared" si="1"/>
        <v>7018892154.8999996</v>
      </c>
      <c r="K13" s="21">
        <v>1232400000</v>
      </c>
      <c r="L13" s="22">
        <f t="shared" si="0"/>
        <v>8251292154.8999996</v>
      </c>
      <c r="M13" s="16"/>
      <c r="N13" s="23"/>
      <c r="O13" s="22"/>
      <c r="P13" s="24"/>
      <c r="Q13" s="25"/>
      <c r="R13" s="25"/>
      <c r="S13" s="25"/>
      <c r="T13" s="2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x14ac:dyDescent="0.2">
      <c r="A14" s="100"/>
      <c r="B14" s="19" t="s">
        <v>116</v>
      </c>
      <c r="C14" s="20">
        <v>1412781351.73</v>
      </c>
      <c r="D14" s="20">
        <v>211944918.28999999</v>
      </c>
      <c r="E14" s="20"/>
      <c r="F14" s="21">
        <f>C14+D14+E14</f>
        <v>1624726270.02</v>
      </c>
      <c r="G14" s="20">
        <v>4367739897.5500002</v>
      </c>
      <c r="H14" s="20">
        <v>1330682635.74</v>
      </c>
      <c r="I14" s="22">
        <f>G14+H14</f>
        <v>5698422533.29</v>
      </c>
      <c r="J14" s="22">
        <f t="shared" si="1"/>
        <v>7323148803.3099995</v>
      </c>
      <c r="K14" s="21">
        <v>1335500000</v>
      </c>
      <c r="L14" s="22">
        <f t="shared" si="0"/>
        <v>8658648803.3099995</v>
      </c>
      <c r="M14" s="16"/>
      <c r="N14" s="23"/>
      <c r="O14" s="22"/>
      <c r="P14" s="24"/>
      <c r="Q14" s="25"/>
      <c r="R14" s="25"/>
      <c r="S14" s="25"/>
      <c r="T14" s="2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x14ac:dyDescent="0.2">
      <c r="A15" s="100"/>
      <c r="B15" s="19" t="s">
        <v>117</v>
      </c>
      <c r="C15" s="20">
        <v>1453773279.5999999</v>
      </c>
      <c r="D15" s="20">
        <v>208167008.5</v>
      </c>
      <c r="E15" s="20"/>
      <c r="F15" s="21">
        <f>C15+D15+E15</f>
        <v>1661940288.0999999</v>
      </c>
      <c r="G15" s="20">
        <v>4476104434.7399998</v>
      </c>
      <c r="H15" s="20">
        <v>1390159396.3299999</v>
      </c>
      <c r="I15" s="22">
        <f>G15+H15</f>
        <v>5866263831.0699997</v>
      </c>
      <c r="J15" s="22">
        <f t="shared" ref="J15" si="2">F15+I15</f>
        <v>7528204119.1700001</v>
      </c>
      <c r="K15" s="21">
        <v>1473700000</v>
      </c>
      <c r="L15" s="22">
        <f t="shared" si="0"/>
        <v>9001904119.1700001</v>
      </c>
      <c r="M15" s="16"/>
      <c r="N15" s="23"/>
      <c r="O15" s="22"/>
      <c r="P15" s="24"/>
      <c r="Q15" s="25"/>
      <c r="R15" s="25"/>
      <c r="S15" s="25"/>
      <c r="T15" s="26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x14ac:dyDescent="0.2">
      <c r="A16" s="100"/>
      <c r="B16" s="19" t="s">
        <v>118</v>
      </c>
      <c r="C16" s="20">
        <v>1339654101.8299999</v>
      </c>
      <c r="D16" s="20">
        <v>169213843.56</v>
      </c>
      <c r="E16" s="20"/>
      <c r="F16" s="21">
        <f>C16+D16+E16</f>
        <v>1508867945.3899999</v>
      </c>
      <c r="G16" s="20">
        <v>4209086580.9200001</v>
      </c>
      <c r="H16" s="20">
        <v>1351536397.9200001</v>
      </c>
      <c r="I16" s="22">
        <f>G16+H16</f>
        <v>5560622978.8400002</v>
      </c>
      <c r="J16" s="22">
        <f t="shared" ref="J16" si="3">F16+I16</f>
        <v>7069490924.2299995</v>
      </c>
      <c r="K16" s="21">
        <v>1812600000</v>
      </c>
      <c r="L16" s="22">
        <f t="shared" si="0"/>
        <v>8882090924.2299995</v>
      </c>
      <c r="M16" s="16"/>
      <c r="N16" s="23"/>
      <c r="O16" s="22"/>
      <c r="P16" s="24"/>
      <c r="Q16" s="25"/>
      <c r="R16" s="25"/>
      <c r="S16" s="25"/>
      <c r="T16" s="26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x14ac:dyDescent="0.2">
      <c r="A17" s="100"/>
      <c r="B17" s="19"/>
      <c r="C17" s="20"/>
      <c r="D17" s="20"/>
      <c r="E17" s="20"/>
      <c r="F17" s="21"/>
      <c r="G17" s="20"/>
      <c r="H17" s="20"/>
      <c r="I17" s="22"/>
      <c r="J17" s="22"/>
      <c r="K17" s="21"/>
      <c r="L17" s="22"/>
      <c r="M17" s="16"/>
      <c r="N17" s="23"/>
      <c r="O17" s="24"/>
      <c r="P17" s="24"/>
      <c r="Q17" s="25"/>
      <c r="R17" s="25"/>
      <c r="S17" s="25"/>
      <c r="T17" s="26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x14ac:dyDescent="0.2">
      <c r="A18" s="100"/>
      <c r="B18" s="9" t="s">
        <v>89</v>
      </c>
      <c r="C18" s="40"/>
      <c r="D18" s="40"/>
      <c r="E18" s="40"/>
      <c r="F18" s="40"/>
      <c r="G18" s="40"/>
      <c r="H18" s="40"/>
      <c r="I18" s="86"/>
      <c r="J18" s="87"/>
      <c r="K18" s="92" t="s">
        <v>4</v>
      </c>
      <c r="L18" s="40"/>
      <c r="M18" s="73" t="s">
        <v>15</v>
      </c>
      <c r="N18" s="23"/>
      <c r="O18" s="24"/>
      <c r="P18" s="24"/>
      <c r="Q18" s="25"/>
      <c r="R18" s="25"/>
      <c r="S18" s="25"/>
      <c r="T18" s="26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x14ac:dyDescent="0.2">
      <c r="A19" s="100"/>
      <c r="B19" s="28"/>
      <c r="C19" s="11" t="s">
        <v>78</v>
      </c>
      <c r="D19" s="12" t="s">
        <v>79</v>
      </c>
      <c r="E19" s="12" t="s">
        <v>80</v>
      </c>
      <c r="F19" s="14" t="s">
        <v>81</v>
      </c>
      <c r="G19" s="12" t="s">
        <v>82</v>
      </c>
      <c r="H19" s="14" t="s">
        <v>83</v>
      </c>
      <c r="I19" s="14" t="s">
        <v>84</v>
      </c>
      <c r="J19" s="93" t="s">
        <v>63</v>
      </c>
      <c r="K19" s="14" t="s">
        <v>15</v>
      </c>
      <c r="L19" s="14" t="s">
        <v>85</v>
      </c>
      <c r="M19" s="8"/>
      <c r="N19" s="23"/>
      <c r="O19" s="24"/>
      <c r="P19" s="24"/>
      <c r="Q19" s="25"/>
      <c r="R19" s="25"/>
      <c r="S19" s="25"/>
      <c r="T19" s="26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x14ac:dyDescent="0.2">
      <c r="A20" s="100"/>
      <c r="B20" s="28"/>
      <c r="C20" s="30"/>
      <c r="D20" s="31"/>
      <c r="E20" s="31"/>
      <c r="F20" s="30"/>
      <c r="G20" s="30"/>
      <c r="H20" s="30"/>
      <c r="I20" s="30"/>
      <c r="J20" s="93" t="s">
        <v>95</v>
      </c>
      <c r="K20" s="14" t="s">
        <v>86</v>
      </c>
      <c r="L20" s="14" t="s">
        <v>87</v>
      </c>
      <c r="M20" s="32"/>
      <c r="N20" s="23"/>
      <c r="P20" s="24"/>
      <c r="Q20" s="25"/>
      <c r="R20" s="25"/>
      <c r="S20" s="25"/>
      <c r="T20" s="26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x14ac:dyDescent="0.2">
      <c r="A21" s="100"/>
      <c r="B21" s="19" t="s">
        <v>99</v>
      </c>
      <c r="C21" s="20">
        <v>470306937.30000001</v>
      </c>
      <c r="D21" s="20">
        <v>18698098.899999999</v>
      </c>
      <c r="E21" s="20"/>
      <c r="F21" s="21">
        <f>C21+D21+E21</f>
        <v>489005036.19999999</v>
      </c>
      <c r="G21" s="20">
        <v>370426183.10000002</v>
      </c>
      <c r="H21" s="20">
        <v>0</v>
      </c>
      <c r="I21" s="21">
        <f>G21+H21</f>
        <v>370426183.10000002</v>
      </c>
      <c r="J21" s="21">
        <f t="shared" ref="J21:J26" si="4">F21+I21</f>
        <v>859431219.29999995</v>
      </c>
      <c r="K21" s="35">
        <f>J21+J6</f>
        <v>5425167109.3000002</v>
      </c>
      <c r="L21" s="21">
        <f t="shared" ref="L21:L31" si="5">K6</f>
        <v>477352298</v>
      </c>
      <c r="M21" s="34">
        <f>K21+L21</f>
        <v>5902519407.3000002</v>
      </c>
      <c r="N21" s="23"/>
      <c r="O21" s="33"/>
      <c r="P21" s="24"/>
      <c r="Q21" s="25"/>
      <c r="R21" s="25"/>
      <c r="S21" s="25"/>
      <c r="T21" s="2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x14ac:dyDescent="0.2">
      <c r="A22" s="100"/>
      <c r="B22" s="19" t="s">
        <v>100</v>
      </c>
      <c r="C22" s="20">
        <v>524763848</v>
      </c>
      <c r="D22" s="20">
        <v>20538514</v>
      </c>
      <c r="E22" s="20"/>
      <c r="F22" s="22">
        <v>545302362</v>
      </c>
      <c r="G22" s="20">
        <v>392513143</v>
      </c>
      <c r="H22" s="20">
        <v>0</v>
      </c>
      <c r="I22" s="21">
        <f>G22+H22</f>
        <v>392513143</v>
      </c>
      <c r="J22" s="21">
        <f t="shared" si="4"/>
        <v>937815505</v>
      </c>
      <c r="K22" s="35">
        <f>J22+J7</f>
        <v>5929483505</v>
      </c>
      <c r="L22" s="21">
        <f t="shared" si="5"/>
        <v>570500000</v>
      </c>
      <c r="M22" s="34">
        <f>K22+L22</f>
        <v>6499983505</v>
      </c>
      <c r="N22" s="23"/>
      <c r="O22" s="33"/>
      <c r="P22" s="24"/>
      <c r="Q22" s="25"/>
      <c r="R22" s="25"/>
      <c r="S22" s="25"/>
      <c r="T22" s="26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x14ac:dyDescent="0.2">
      <c r="A23" s="100"/>
      <c r="B23" s="19" t="s">
        <v>101</v>
      </c>
      <c r="C23" s="20">
        <v>572963103</v>
      </c>
      <c r="D23" s="20">
        <v>23742733</v>
      </c>
      <c r="E23" s="20"/>
      <c r="F23" s="20">
        <v>596705836</v>
      </c>
      <c r="G23" s="20">
        <v>443930641</v>
      </c>
      <c r="H23" s="20">
        <v>0</v>
      </c>
      <c r="I23" s="21">
        <v>443930641</v>
      </c>
      <c r="J23" s="21">
        <f t="shared" si="4"/>
        <v>1040636477</v>
      </c>
      <c r="K23" s="35">
        <f>J23+J8</f>
        <v>6336526634</v>
      </c>
      <c r="L23" s="21">
        <f t="shared" si="5"/>
        <v>668500000</v>
      </c>
      <c r="M23" s="34">
        <f>K23+L23</f>
        <v>7005026634</v>
      </c>
      <c r="N23" s="20"/>
      <c r="O23" s="33"/>
      <c r="P23" s="33"/>
      <c r="Q23" s="26"/>
      <c r="R23" s="26"/>
      <c r="S23" s="26"/>
      <c r="T23" s="26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2">
      <c r="A24" s="100"/>
      <c r="B24" s="19" t="s">
        <v>102</v>
      </c>
      <c r="C24" s="20">
        <v>606897345</v>
      </c>
      <c r="D24" s="20">
        <v>27199070</v>
      </c>
      <c r="E24" s="20"/>
      <c r="F24" s="22">
        <f>C24+D24+E24</f>
        <v>634096415</v>
      </c>
      <c r="G24" s="20">
        <v>489173277</v>
      </c>
      <c r="H24" s="20">
        <v>0</v>
      </c>
      <c r="I24" s="21">
        <f>G24</f>
        <v>489173277</v>
      </c>
      <c r="J24" s="21">
        <f t="shared" si="4"/>
        <v>1123269692</v>
      </c>
      <c r="K24" s="35">
        <f t="shared" ref="K24:K31" si="6">J9+J24</f>
        <v>6507594476</v>
      </c>
      <c r="L24" s="21">
        <f t="shared" si="5"/>
        <v>764000000</v>
      </c>
      <c r="M24" s="34">
        <f>K24+L24</f>
        <v>7271594476</v>
      </c>
      <c r="N24" s="20"/>
      <c r="O24" s="33"/>
      <c r="P24" s="33"/>
      <c r="Q24" s="26"/>
      <c r="R24" s="26"/>
      <c r="S24" s="26"/>
      <c r="T24" s="2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2">
      <c r="A25" s="100"/>
      <c r="B25" s="19" t="s">
        <v>103</v>
      </c>
      <c r="C25" s="20">
        <v>596483265.64999998</v>
      </c>
      <c r="D25" s="20">
        <v>22154622</v>
      </c>
      <c r="E25" s="20"/>
      <c r="F25" s="22">
        <f>C25+D25+E25</f>
        <v>618637887.64999998</v>
      </c>
      <c r="G25" s="20">
        <v>532682971.5</v>
      </c>
      <c r="H25" s="20">
        <v>0</v>
      </c>
      <c r="I25" s="21">
        <f>G25</f>
        <v>532682971.5</v>
      </c>
      <c r="J25" s="21">
        <f t="shared" si="4"/>
        <v>1151320859.1500001</v>
      </c>
      <c r="K25" s="35">
        <f t="shared" si="6"/>
        <v>6617078189</v>
      </c>
      <c r="L25" s="21">
        <f t="shared" si="5"/>
        <v>886500000</v>
      </c>
      <c r="M25" s="34">
        <f>K25+L25</f>
        <v>7503578189</v>
      </c>
      <c r="N25" s="20"/>
      <c r="O25" s="33"/>
      <c r="P25" s="33"/>
      <c r="Q25" s="26"/>
      <c r="R25" s="26"/>
      <c r="S25" s="26"/>
      <c r="T25" s="26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x14ac:dyDescent="0.2">
      <c r="A26" s="100"/>
      <c r="B26" s="19" t="s">
        <v>104</v>
      </c>
      <c r="C26" s="20">
        <v>607183393.16999996</v>
      </c>
      <c r="D26" s="20">
        <v>22323023.699999999</v>
      </c>
      <c r="E26" s="20"/>
      <c r="F26" s="22">
        <v>629506416.87</v>
      </c>
      <c r="G26" s="20">
        <v>559962882.88</v>
      </c>
      <c r="H26" s="20">
        <v>0</v>
      </c>
      <c r="I26" s="21">
        <v>559962882.88</v>
      </c>
      <c r="J26" s="21">
        <f t="shared" si="4"/>
        <v>1189469299.75</v>
      </c>
      <c r="K26" s="35">
        <f t="shared" si="6"/>
        <v>7101640274.21</v>
      </c>
      <c r="L26" s="21">
        <f t="shared" si="5"/>
        <v>975500000</v>
      </c>
      <c r="M26" s="99">
        <f t="shared" ref="M26:M31" si="7">SUM(K26:L26)</f>
        <v>8077140274.21</v>
      </c>
      <c r="N26" s="20"/>
      <c r="O26" s="33"/>
      <c r="P26" s="33"/>
      <c r="Q26" s="26"/>
      <c r="R26" s="26"/>
      <c r="S26" s="26"/>
      <c r="T26" s="26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2">
      <c r="A27" s="100"/>
      <c r="B27" s="19" t="s">
        <v>114</v>
      </c>
      <c r="C27" s="20">
        <v>663449571.46000004</v>
      </c>
      <c r="D27" s="20">
        <v>27928828.600000001</v>
      </c>
      <c r="E27" s="20"/>
      <c r="F27" s="21">
        <f>C27+D27+E27</f>
        <v>691378400.06000006</v>
      </c>
      <c r="G27" s="20">
        <v>617378323</v>
      </c>
      <c r="H27" s="20">
        <v>0</v>
      </c>
      <c r="I27" s="22">
        <f>G27+H27</f>
        <v>617378323</v>
      </c>
      <c r="J27" s="21">
        <f>F27+I27</f>
        <v>1308756723.0599999</v>
      </c>
      <c r="K27" s="35">
        <f t="shared" si="6"/>
        <v>7872158263.0599995</v>
      </c>
      <c r="L27" s="21">
        <f t="shared" si="5"/>
        <v>1081400000</v>
      </c>
      <c r="M27" s="99">
        <f t="shared" si="7"/>
        <v>8953558263.0599995</v>
      </c>
      <c r="N27" s="20"/>
      <c r="O27" s="33"/>
      <c r="P27" s="33"/>
      <c r="Q27" s="26"/>
      <c r="R27" s="26"/>
      <c r="S27" s="26"/>
      <c r="T27" s="26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2">
      <c r="A28" s="100"/>
      <c r="B28" s="19" t="s">
        <v>115</v>
      </c>
      <c r="C28" s="20">
        <v>701961714.41999996</v>
      </c>
      <c r="D28" s="20">
        <v>25253391.399999999</v>
      </c>
      <c r="E28" s="20"/>
      <c r="F28" s="21">
        <f>C28+D28+E28</f>
        <v>727215105.81999993</v>
      </c>
      <c r="G28" s="20">
        <v>656949637.51999998</v>
      </c>
      <c r="H28" s="20">
        <v>0</v>
      </c>
      <c r="I28" s="22">
        <f>G28+H28</f>
        <v>656949637.51999998</v>
      </c>
      <c r="J28" s="21">
        <f>F28+I28</f>
        <v>1384164743.3399999</v>
      </c>
      <c r="K28" s="35">
        <f t="shared" si="6"/>
        <v>8403056898.2399998</v>
      </c>
      <c r="L28" s="21">
        <f t="shared" si="5"/>
        <v>1232400000</v>
      </c>
      <c r="M28" s="99">
        <f t="shared" si="7"/>
        <v>9635456898.2399998</v>
      </c>
      <c r="N28" s="20"/>
      <c r="O28" s="33"/>
      <c r="P28" s="33"/>
      <c r="Q28" s="26"/>
      <c r="R28" s="26"/>
      <c r="S28" s="26"/>
      <c r="T28" s="2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2">
      <c r="A29" s="100"/>
      <c r="B29" s="19" t="s">
        <v>116</v>
      </c>
      <c r="C29" s="20">
        <v>707968005.63</v>
      </c>
      <c r="D29" s="20">
        <v>26706261.800000001</v>
      </c>
      <c r="E29" s="20"/>
      <c r="F29" s="21">
        <f>C29+D29+E29</f>
        <v>734674267.42999995</v>
      </c>
      <c r="G29" s="20">
        <v>689108592.32000005</v>
      </c>
      <c r="H29" s="20">
        <v>0</v>
      </c>
      <c r="I29" s="22">
        <f>G29+H29</f>
        <v>689108592.32000005</v>
      </c>
      <c r="J29" s="21">
        <f>F29+I29</f>
        <v>1423782859.75</v>
      </c>
      <c r="K29" s="35">
        <f t="shared" si="6"/>
        <v>8746931663.0599995</v>
      </c>
      <c r="L29" s="21">
        <f t="shared" si="5"/>
        <v>1335500000</v>
      </c>
      <c r="M29" s="99">
        <f t="shared" si="7"/>
        <v>10082431663.059999</v>
      </c>
      <c r="N29" s="20"/>
      <c r="O29" s="33"/>
      <c r="P29" s="33"/>
      <c r="Q29" s="26"/>
      <c r="R29" s="26"/>
      <c r="S29" s="26"/>
      <c r="T29" s="26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x14ac:dyDescent="0.2">
      <c r="A30" s="100"/>
      <c r="B30" s="19" t="s">
        <v>117</v>
      </c>
      <c r="C30" s="20">
        <v>735994338.55999994</v>
      </c>
      <c r="D30" s="20">
        <v>27003502</v>
      </c>
      <c r="E30" s="20"/>
      <c r="F30" s="21">
        <f>C30+D30+E30</f>
        <v>762997840.55999994</v>
      </c>
      <c r="G30" s="20">
        <v>742139779.20000005</v>
      </c>
      <c r="H30" s="20">
        <v>0</v>
      </c>
      <c r="I30" s="22">
        <f>G30+H30</f>
        <v>742139779.20000005</v>
      </c>
      <c r="J30" s="21">
        <f>F30+I30</f>
        <v>1505137619.76</v>
      </c>
      <c r="K30" s="35">
        <f t="shared" si="6"/>
        <v>9033341738.9300003</v>
      </c>
      <c r="L30" s="21">
        <f t="shared" si="5"/>
        <v>1473700000</v>
      </c>
      <c r="M30" s="99">
        <f t="shared" si="7"/>
        <v>10507041738.93</v>
      </c>
      <c r="N30" s="20"/>
      <c r="O30" s="33"/>
      <c r="P30" s="33"/>
      <c r="Q30" s="26"/>
      <c r="R30" s="26"/>
      <c r="S30" s="26"/>
      <c r="T30" s="2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2">
      <c r="A31" s="100"/>
      <c r="B31" s="19" t="s">
        <v>118</v>
      </c>
      <c r="C31" s="20">
        <v>689036554.03999996</v>
      </c>
      <c r="D31" s="20">
        <v>25352649</v>
      </c>
      <c r="E31" s="20"/>
      <c r="F31" s="21">
        <f>C31+D31+E31</f>
        <v>714389203.03999996</v>
      </c>
      <c r="G31" s="20">
        <v>781002893.29999995</v>
      </c>
      <c r="H31" s="20">
        <v>0</v>
      </c>
      <c r="I31" s="22">
        <f>G31+H31</f>
        <v>781002893.29999995</v>
      </c>
      <c r="J31" s="21">
        <f>F31+I31</f>
        <v>1495392096.3399999</v>
      </c>
      <c r="K31" s="35">
        <f t="shared" si="6"/>
        <v>8564883020.5699997</v>
      </c>
      <c r="L31" s="21">
        <f t="shared" si="5"/>
        <v>1812600000</v>
      </c>
      <c r="M31" s="99">
        <f t="shared" si="7"/>
        <v>10377483020.57</v>
      </c>
      <c r="N31" s="20"/>
      <c r="O31" s="33"/>
      <c r="P31" s="33"/>
      <c r="Q31" s="26"/>
      <c r="R31" s="26"/>
      <c r="S31" s="26"/>
      <c r="T31" s="26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x14ac:dyDescent="0.2">
      <c r="A32" s="100"/>
      <c r="B32" s="19"/>
      <c r="C32" s="36"/>
      <c r="D32" s="36"/>
      <c r="E32" s="36"/>
      <c r="F32" s="22"/>
      <c r="G32" s="36"/>
      <c r="H32" s="20"/>
      <c r="I32" s="21"/>
      <c r="J32" s="90"/>
      <c r="K32" s="35"/>
      <c r="L32" s="21"/>
      <c r="M32" s="34"/>
      <c r="N32" s="20"/>
      <c r="O32" s="33"/>
      <c r="P32" s="33"/>
      <c r="Q32" s="26"/>
      <c r="R32" s="26"/>
      <c r="S32" s="26"/>
      <c r="T32" s="26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x14ac:dyDescent="0.2">
      <c r="A33" s="100"/>
      <c r="B33" s="54" t="s">
        <v>90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8"/>
      <c r="N33" s="20"/>
      <c r="O33" s="33"/>
      <c r="P33" s="33"/>
      <c r="Q33" s="26"/>
      <c r="R33" s="26"/>
      <c r="S33" s="26"/>
      <c r="T33" s="26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2">
      <c r="A34" s="100"/>
      <c r="B34" s="10" t="s">
        <v>99</v>
      </c>
      <c r="C34" s="20">
        <v>9510606</v>
      </c>
      <c r="D34" s="6"/>
      <c r="E34" s="6"/>
      <c r="F34" s="6"/>
      <c r="G34" s="6"/>
      <c r="H34" s="6"/>
      <c r="I34" s="6"/>
      <c r="J34" s="6"/>
      <c r="K34" s="6"/>
      <c r="L34" s="6"/>
      <c r="M34" s="8"/>
      <c r="N34" s="20"/>
      <c r="O34" s="33"/>
      <c r="P34" s="33"/>
      <c r="Q34" s="26"/>
      <c r="R34" s="26"/>
      <c r="S34" s="26"/>
      <c r="T34" s="26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2">
      <c r="A35" s="100"/>
      <c r="B35" s="10" t="s">
        <v>100</v>
      </c>
      <c r="C35" s="94">
        <v>9408669</v>
      </c>
      <c r="D35" s="6"/>
      <c r="E35" s="6"/>
      <c r="F35" s="6"/>
      <c r="G35" s="6"/>
      <c r="H35" s="6"/>
      <c r="I35" s="6"/>
      <c r="J35" s="6"/>
      <c r="K35" s="6"/>
      <c r="L35" s="6"/>
      <c r="M35" s="8"/>
      <c r="N35" s="20"/>
      <c r="O35" s="33"/>
      <c r="P35" s="33"/>
      <c r="Q35" s="26"/>
      <c r="R35" s="26"/>
      <c r="S35" s="26"/>
      <c r="T35" s="26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2">
      <c r="A36" s="100"/>
      <c r="B36" s="10" t="s">
        <v>101</v>
      </c>
      <c r="C36" s="94">
        <v>9365803</v>
      </c>
      <c r="D36" s="6"/>
      <c r="E36" s="6"/>
      <c r="F36" s="6"/>
      <c r="G36" s="6"/>
      <c r="H36" s="6"/>
      <c r="I36" s="6"/>
      <c r="J36" s="6"/>
      <c r="K36" s="6"/>
      <c r="L36" s="6"/>
      <c r="M36" s="8"/>
      <c r="N36" s="20"/>
      <c r="O36" s="33"/>
      <c r="P36" s="33"/>
      <c r="Q36" s="26"/>
      <c r="R36" s="26"/>
      <c r="S36" s="26"/>
      <c r="T36" s="2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x14ac:dyDescent="0.2">
      <c r="A37" s="100"/>
      <c r="B37" s="19" t="s">
        <v>102</v>
      </c>
      <c r="C37" s="94">
        <v>10063803</v>
      </c>
      <c r="D37" s="6"/>
      <c r="E37" s="6"/>
      <c r="F37" s="6"/>
      <c r="G37" s="38" t="s">
        <v>120</v>
      </c>
      <c r="H37" s="6"/>
      <c r="I37" s="6"/>
      <c r="J37" s="6"/>
      <c r="K37" s="39"/>
      <c r="L37" s="39"/>
      <c r="M37" s="8"/>
      <c r="N37" s="20"/>
      <c r="O37" s="33"/>
      <c r="P37" s="33"/>
      <c r="Q37" s="26"/>
      <c r="R37" s="26"/>
      <c r="S37" s="26"/>
      <c r="T37" s="26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x14ac:dyDescent="0.2">
      <c r="A38" s="100"/>
      <c r="B38" s="10" t="s">
        <v>103</v>
      </c>
      <c r="C38" s="94">
        <v>10698205.41</v>
      </c>
      <c r="D38" s="6"/>
      <c r="E38" s="6"/>
      <c r="F38" s="6"/>
      <c r="G38" s="6" t="s">
        <v>121</v>
      </c>
      <c r="H38" s="6"/>
      <c r="I38" s="6"/>
      <c r="J38" s="6"/>
      <c r="K38" s="6"/>
      <c r="L38" s="6"/>
      <c r="M38" s="8"/>
      <c r="N38" s="20"/>
      <c r="O38" s="33"/>
      <c r="P38" s="33"/>
      <c r="Q38" s="26"/>
      <c r="R38" s="26"/>
      <c r="S38" s="26"/>
      <c r="T38" s="26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x14ac:dyDescent="0.2">
      <c r="A39" s="100"/>
      <c r="B39" s="10" t="s">
        <v>104</v>
      </c>
      <c r="C39" s="94">
        <v>13468779.4</v>
      </c>
      <c r="D39" s="6"/>
      <c r="E39" s="6"/>
      <c r="F39" s="6"/>
      <c r="G39" s="6"/>
      <c r="H39" s="6"/>
      <c r="I39" s="6"/>
      <c r="J39" s="6"/>
      <c r="K39" s="6"/>
      <c r="L39" s="6"/>
      <c r="M39" s="8"/>
      <c r="N39" s="20"/>
      <c r="O39" s="33"/>
      <c r="P39" s="33"/>
      <c r="Q39" s="26"/>
      <c r="R39" s="26"/>
      <c r="S39" s="26"/>
      <c r="T39" s="26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x14ac:dyDescent="0.2">
      <c r="A40" s="100"/>
      <c r="B40" s="10" t="s">
        <v>114</v>
      </c>
      <c r="C40" s="94">
        <v>14533301.92</v>
      </c>
      <c r="D40" s="6"/>
      <c r="E40" s="6"/>
      <c r="F40" s="6"/>
      <c r="G40" s="6"/>
      <c r="H40" s="6"/>
      <c r="I40" s="6"/>
      <c r="J40" s="6"/>
      <c r="K40" s="6"/>
      <c r="L40" s="6"/>
      <c r="M40" s="8"/>
      <c r="N40" s="20"/>
      <c r="O40" s="33"/>
      <c r="P40" s="33"/>
      <c r="Q40" s="26"/>
      <c r="R40" s="26"/>
      <c r="S40" s="26"/>
      <c r="T40" s="26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x14ac:dyDescent="0.2">
      <c r="A41" s="100"/>
      <c r="B41" s="10" t="s">
        <v>115</v>
      </c>
      <c r="C41" s="94">
        <v>13571776.109999999</v>
      </c>
      <c r="D41" s="6"/>
      <c r="E41" s="6"/>
      <c r="F41" s="6"/>
      <c r="G41" s="6"/>
      <c r="H41" s="6"/>
      <c r="I41" s="6"/>
      <c r="J41" s="6"/>
      <c r="K41" s="6"/>
      <c r="L41" s="6"/>
      <c r="M41" s="8"/>
      <c r="N41" s="20"/>
      <c r="O41" s="33"/>
      <c r="P41" s="33"/>
      <c r="Q41" s="26"/>
      <c r="R41" s="26"/>
      <c r="S41" s="26"/>
      <c r="T41" s="2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x14ac:dyDescent="0.2">
      <c r="A42" s="100"/>
      <c r="B42" s="10" t="s">
        <v>116</v>
      </c>
      <c r="C42" s="94">
        <v>14228520</v>
      </c>
      <c r="D42" s="6"/>
      <c r="E42" s="6"/>
      <c r="F42" s="6"/>
      <c r="G42" s="6"/>
      <c r="H42" s="6"/>
      <c r="I42" s="6"/>
      <c r="J42" s="6"/>
      <c r="K42" s="6"/>
      <c r="L42" s="6"/>
      <c r="M42" s="8"/>
      <c r="N42" s="20"/>
      <c r="O42" s="33"/>
      <c r="P42" s="33"/>
      <c r="Q42" s="26"/>
      <c r="R42" s="26"/>
      <c r="S42" s="26"/>
      <c r="T42" s="26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x14ac:dyDescent="0.2">
      <c r="A43" s="100"/>
      <c r="B43" s="10" t="s">
        <v>117</v>
      </c>
      <c r="C43" s="94">
        <v>12974505.91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20"/>
      <c r="O43" s="33"/>
      <c r="P43" s="33"/>
      <c r="Q43" s="26"/>
      <c r="R43" s="26"/>
      <c r="S43" s="26"/>
      <c r="T43" s="26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2">
      <c r="A44" s="100"/>
      <c r="B44" s="17" t="s">
        <v>118</v>
      </c>
      <c r="C44" s="42">
        <v>14755084.67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0"/>
      <c r="O44" s="33"/>
      <c r="P44" s="33"/>
      <c r="Q44" s="26"/>
      <c r="R44" s="26"/>
      <c r="S44" s="26"/>
      <c r="T44" s="26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 customHeight="1" x14ac:dyDescent="0.2">
      <c r="A45" s="100"/>
      <c r="B45" s="30"/>
      <c r="C45" s="94"/>
      <c r="D45" s="6"/>
      <c r="E45" s="6"/>
      <c r="F45" s="6"/>
      <c r="G45" s="6"/>
      <c r="L45" s="6"/>
      <c r="M45" s="6"/>
      <c r="N45" s="20"/>
      <c r="O45" s="33"/>
      <c r="P45" s="33"/>
      <c r="Q45" s="26"/>
      <c r="R45" s="26"/>
      <c r="S45" s="26"/>
      <c r="T45" s="26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2">
      <c r="A46" s="100"/>
      <c r="B46" s="30" t="s">
        <v>109</v>
      </c>
      <c r="C46" s="94"/>
      <c r="D46" s="6"/>
      <c r="E46" s="6"/>
      <c r="F46" s="6"/>
      <c r="G46" s="6"/>
      <c r="L46" s="6"/>
      <c r="M46" s="6"/>
      <c r="N46" s="20"/>
      <c r="O46" s="33"/>
      <c r="P46" s="33"/>
      <c r="Q46" s="26"/>
      <c r="R46" s="26"/>
      <c r="S46" s="26"/>
      <c r="T46" s="26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2">
      <c r="A47" s="100"/>
      <c r="B47" s="30" t="s">
        <v>111</v>
      </c>
      <c r="C47" s="94"/>
      <c r="D47" s="6"/>
      <c r="E47" s="6"/>
      <c r="F47" s="6"/>
      <c r="L47" s="6"/>
      <c r="M47" s="6"/>
      <c r="N47" s="20"/>
      <c r="O47" s="33"/>
      <c r="P47" s="33"/>
      <c r="Q47" s="26"/>
      <c r="R47" s="26"/>
      <c r="S47" s="26"/>
      <c r="T47" s="26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2">
      <c r="A48" s="100"/>
      <c r="B48" s="3" t="s">
        <v>112</v>
      </c>
      <c r="C48" s="94"/>
      <c r="D48" s="6"/>
      <c r="E48" s="6"/>
      <c r="F48" s="6"/>
      <c r="G48" s="6" t="s">
        <v>108</v>
      </c>
      <c r="L48" s="6"/>
      <c r="M48" s="6"/>
      <c r="N48" s="20"/>
      <c r="O48" s="33"/>
      <c r="P48" s="33"/>
      <c r="Q48" s="26"/>
      <c r="R48" s="26"/>
      <c r="S48" s="26"/>
      <c r="T48" s="2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54" x14ac:dyDescent="0.2">
      <c r="A49" s="100"/>
      <c r="B49" s="3" t="s">
        <v>110</v>
      </c>
      <c r="C49" s="18"/>
      <c r="G49" s="6" t="s">
        <v>107</v>
      </c>
      <c r="N49" s="20"/>
      <c r="O49" s="33"/>
      <c r="P49" s="33"/>
      <c r="Q49" s="26"/>
      <c r="R49" s="26"/>
      <c r="S49" s="26"/>
      <c r="T49" s="2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54" x14ac:dyDescent="0.2">
      <c r="A50" s="100"/>
      <c r="B50" s="96" t="s">
        <v>106</v>
      </c>
      <c r="C50" s="18"/>
      <c r="G50" s="6" t="s">
        <v>113</v>
      </c>
      <c r="N50" s="40"/>
      <c r="O50" s="26"/>
      <c r="P50" s="26"/>
      <c r="Q50" s="26"/>
      <c r="R50" s="26"/>
      <c r="S50" s="26"/>
      <c r="T50" s="26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54" x14ac:dyDescent="0.2">
      <c r="A51" s="75"/>
      <c r="N51" s="6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54" x14ac:dyDescent="0.2">
      <c r="A52" s="75"/>
      <c r="N52" s="6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54" x14ac:dyDescent="0.2">
      <c r="A53" s="75"/>
      <c r="N53" s="6"/>
      <c r="AC53" s="41"/>
      <c r="BB53" s="1"/>
    </row>
    <row r="54" spans="1:54" x14ac:dyDescent="0.2">
      <c r="A54" s="75"/>
      <c r="D54" s="1"/>
      <c r="E54" s="1"/>
      <c r="F54" s="1"/>
      <c r="N54" s="6"/>
      <c r="Q54" s="4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2">
      <c r="N55" s="6"/>
      <c r="AD55" s="41"/>
    </row>
    <row r="56" spans="1:54" x14ac:dyDescent="0.2">
      <c r="N56" s="6"/>
      <c r="AD56" s="41"/>
    </row>
    <row r="57" spans="1:54" x14ac:dyDescent="0.2">
      <c r="N57" s="6"/>
      <c r="AD57" s="41"/>
    </row>
    <row r="58" spans="1:54" x14ac:dyDescent="0.2">
      <c r="N58" s="6"/>
      <c r="AD58" s="41"/>
    </row>
    <row r="59" spans="1:54" x14ac:dyDescent="0.2">
      <c r="D59" s="18"/>
      <c r="E59" s="18"/>
      <c r="N59" s="6"/>
      <c r="AD59" s="41"/>
    </row>
    <row r="60" spans="1:54" x14ac:dyDescent="0.2">
      <c r="D60" s="18"/>
      <c r="E60" s="18"/>
      <c r="N60" s="6"/>
      <c r="AD60" s="41"/>
    </row>
    <row r="61" spans="1:54" x14ac:dyDescent="0.2">
      <c r="D61" s="18"/>
      <c r="E61" s="18"/>
      <c r="F61" s="44"/>
      <c r="N61" s="6"/>
      <c r="AD61" s="41"/>
    </row>
    <row r="62" spans="1:54" x14ac:dyDescent="0.2">
      <c r="N62" s="6"/>
      <c r="AD62" s="41"/>
    </row>
    <row r="63" spans="1:54" x14ac:dyDescent="0.2">
      <c r="F63" s="45"/>
      <c r="G63" s="45"/>
      <c r="N63" s="6"/>
      <c r="AD63" s="41"/>
    </row>
    <row r="64" spans="1:54" x14ac:dyDescent="0.2">
      <c r="F64" s="45"/>
      <c r="G64" s="45"/>
      <c r="N64" s="6"/>
    </row>
    <row r="65" spans="6:72" x14ac:dyDescent="0.2">
      <c r="F65" s="45"/>
      <c r="G65" s="45"/>
      <c r="N65" s="6"/>
    </row>
    <row r="66" spans="6:72" x14ac:dyDescent="0.2">
      <c r="F66" s="45"/>
      <c r="G66" s="45"/>
      <c r="N66" s="6"/>
    </row>
    <row r="67" spans="6:72" x14ac:dyDescent="0.2">
      <c r="F67" s="45"/>
      <c r="G67" s="45"/>
      <c r="N67" s="6"/>
    </row>
    <row r="68" spans="6:72" x14ac:dyDescent="0.2">
      <c r="F68" s="45"/>
      <c r="G68" s="45"/>
      <c r="N68" s="6"/>
    </row>
    <row r="69" spans="6:72" x14ac:dyDescent="0.2">
      <c r="F69" s="45"/>
      <c r="G69" s="45"/>
      <c r="N69" s="6"/>
    </row>
    <row r="70" spans="6:72" x14ac:dyDescent="0.2">
      <c r="F70" s="45"/>
      <c r="G70" s="45"/>
      <c r="N70" s="6"/>
    </row>
    <row r="71" spans="6:72" x14ac:dyDescent="0.2">
      <c r="F71" s="45"/>
      <c r="G71" s="45"/>
      <c r="N71" s="6"/>
    </row>
    <row r="72" spans="6:72" x14ac:dyDescent="0.2">
      <c r="F72" s="45"/>
      <c r="G72" s="4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6:72" x14ac:dyDescent="0.2">
      <c r="F73" s="45"/>
      <c r="G73" s="45"/>
      <c r="N73" s="6"/>
    </row>
    <row r="74" spans="6:72" x14ac:dyDescent="0.2">
      <c r="F74" s="45"/>
      <c r="G74" s="45"/>
      <c r="N74" s="6"/>
    </row>
    <row r="75" spans="6:72" x14ac:dyDescent="0.2">
      <c r="F75" s="45"/>
      <c r="G75" s="45"/>
      <c r="N75" s="6"/>
    </row>
    <row r="76" spans="6:72" x14ac:dyDescent="0.2">
      <c r="F76" s="45"/>
      <c r="G76" s="45"/>
      <c r="N76" s="6"/>
    </row>
    <row r="77" spans="6:72" x14ac:dyDescent="0.2">
      <c r="F77" s="45"/>
      <c r="G77" s="45"/>
      <c r="N77" s="6"/>
    </row>
    <row r="78" spans="6:72" x14ac:dyDescent="0.2">
      <c r="F78" s="45"/>
      <c r="G78" s="45"/>
      <c r="N78" s="6"/>
    </row>
    <row r="79" spans="6:72" x14ac:dyDescent="0.2">
      <c r="F79" s="45"/>
      <c r="G79" s="45"/>
      <c r="N79" s="6"/>
    </row>
    <row r="80" spans="6:72" x14ac:dyDescent="0.2">
      <c r="F80" s="45"/>
      <c r="G80" s="45"/>
      <c r="N80" s="6"/>
      <c r="BR80" s="46"/>
      <c r="BT80" s="46"/>
    </row>
    <row r="81" spans="5:72" x14ac:dyDescent="0.2">
      <c r="F81" s="45"/>
      <c r="G81" s="45"/>
      <c r="N81" s="6"/>
      <c r="BR81" s="46"/>
      <c r="BT81" s="46"/>
    </row>
    <row r="82" spans="5:72" x14ac:dyDescent="0.2">
      <c r="F82" s="45"/>
      <c r="G82" s="45"/>
      <c r="N82" s="6"/>
      <c r="BR82" s="46"/>
      <c r="BT82" s="46"/>
    </row>
    <row r="83" spans="5:72" x14ac:dyDescent="0.2">
      <c r="F83" s="45"/>
      <c r="G83" s="45"/>
      <c r="N83" s="6"/>
      <c r="BT83" s="46"/>
    </row>
    <row r="84" spans="5:72" x14ac:dyDescent="0.2">
      <c r="F84" s="45"/>
      <c r="G84" s="45"/>
      <c r="N84" s="6"/>
      <c r="BT84" s="46"/>
    </row>
    <row r="85" spans="5:72" x14ac:dyDescent="0.2">
      <c r="F85" s="45"/>
      <c r="G85" s="45"/>
      <c r="N85" s="6"/>
      <c r="BT85" s="46"/>
    </row>
    <row r="86" spans="5:72" x14ac:dyDescent="0.2">
      <c r="F86" s="45"/>
      <c r="G86" s="45"/>
      <c r="N86" s="6"/>
      <c r="BT86" s="46"/>
    </row>
    <row r="87" spans="5:72" x14ac:dyDescent="0.2">
      <c r="F87" s="45"/>
      <c r="G87" s="45"/>
      <c r="N87" s="6"/>
      <c r="BT87" s="46"/>
    </row>
    <row r="88" spans="5:72" x14ac:dyDescent="0.2">
      <c r="F88" s="45"/>
      <c r="G88" s="45"/>
      <c r="N88" s="6"/>
      <c r="BT88" s="46"/>
    </row>
    <row r="89" spans="5:72" x14ac:dyDescent="0.2">
      <c r="F89" s="45"/>
      <c r="G89" s="45"/>
      <c r="N89" s="6"/>
      <c r="BT89" s="46"/>
    </row>
    <row r="90" spans="5:72" x14ac:dyDescent="0.2">
      <c r="F90" s="45"/>
      <c r="G90" s="45"/>
      <c r="N90" s="6"/>
      <c r="BT90" s="46"/>
    </row>
    <row r="91" spans="5:72" x14ac:dyDescent="0.2">
      <c r="F91" s="45"/>
      <c r="G91" s="45"/>
      <c r="N91" s="6"/>
      <c r="BT91" s="46"/>
    </row>
    <row r="92" spans="5:72" x14ac:dyDescent="0.2">
      <c r="F92" s="45"/>
      <c r="G92" s="45"/>
      <c r="J92" s="47"/>
      <c r="K92" s="47"/>
      <c r="N92" s="6"/>
      <c r="BT92" s="46"/>
    </row>
    <row r="93" spans="5:72" x14ac:dyDescent="0.2">
      <c r="E93" s="44"/>
      <c r="F93" s="45"/>
      <c r="G93" s="45"/>
      <c r="J93" s="48"/>
      <c r="K93" s="48"/>
      <c r="N93" s="6"/>
    </row>
    <row r="94" spans="5:72" x14ac:dyDescent="0.2">
      <c r="E94" s="44"/>
      <c r="F94" s="45"/>
      <c r="G94" s="45"/>
      <c r="J94" s="48"/>
      <c r="K94" s="48"/>
    </row>
    <row r="95" spans="5:72" x14ac:dyDescent="0.2">
      <c r="E95" s="44"/>
      <c r="F95" s="45"/>
      <c r="G95" s="45"/>
      <c r="J95" s="48"/>
      <c r="K95" s="48"/>
    </row>
    <row r="96" spans="5:72" x14ac:dyDescent="0.2">
      <c r="E96" s="44"/>
      <c r="F96" s="45"/>
      <c r="G96" s="45"/>
      <c r="J96" s="48"/>
      <c r="K96" s="48"/>
    </row>
    <row r="97" spans="2:13" x14ac:dyDescent="0.2">
      <c r="E97" s="44"/>
      <c r="F97" s="45"/>
      <c r="G97" s="45"/>
      <c r="J97" s="48"/>
      <c r="K97" s="48"/>
    </row>
    <row r="98" spans="2:13" x14ac:dyDescent="0.2">
      <c r="E98" s="44"/>
      <c r="F98" s="45"/>
      <c r="G98" s="45"/>
      <c r="J98" s="48"/>
      <c r="K98" s="48"/>
    </row>
    <row r="99" spans="2:13" x14ac:dyDescent="0.2">
      <c r="E99" s="44"/>
      <c r="F99" s="45"/>
      <c r="G99" s="45"/>
      <c r="J99" s="48"/>
      <c r="K99" s="48"/>
    </row>
    <row r="100" spans="2:13" x14ac:dyDescent="0.2">
      <c r="E100" s="44"/>
      <c r="F100" s="45"/>
      <c r="G100" s="45"/>
      <c r="J100" s="48"/>
      <c r="K100" s="48"/>
    </row>
    <row r="101" spans="2:13" x14ac:dyDescent="0.2">
      <c r="E101" s="44"/>
      <c r="F101" s="45"/>
      <c r="G101" s="45"/>
      <c r="J101" s="48"/>
      <c r="K101" s="48"/>
    </row>
    <row r="102" spans="2:13" x14ac:dyDescent="0.2">
      <c r="B102" s="18"/>
      <c r="C102" s="18"/>
      <c r="E102" s="44"/>
      <c r="F102" s="45"/>
      <c r="G102" s="45"/>
      <c r="J102" s="48"/>
      <c r="K102" s="48"/>
    </row>
    <row r="103" spans="2:13" x14ac:dyDescent="0.2">
      <c r="E103" s="44"/>
      <c r="F103" s="45"/>
      <c r="G103" s="45"/>
      <c r="J103" s="48"/>
      <c r="K103" s="48"/>
    </row>
    <row r="104" spans="2:13" x14ac:dyDescent="0.2">
      <c r="E104" s="44"/>
      <c r="F104" s="45"/>
      <c r="G104" s="45"/>
      <c r="J104" s="48"/>
      <c r="K104" s="48"/>
    </row>
    <row r="105" spans="2:13" x14ac:dyDescent="0.2">
      <c r="B105" s="18"/>
      <c r="C105" s="49"/>
      <c r="E105" s="44"/>
      <c r="F105" s="45"/>
      <c r="G105" s="45"/>
      <c r="J105" s="48"/>
      <c r="K105" s="48"/>
    </row>
    <row r="106" spans="2:13" x14ac:dyDescent="0.2">
      <c r="B106" s="18"/>
      <c r="C106" s="49"/>
      <c r="E106" s="44"/>
      <c r="F106" s="45"/>
      <c r="G106" s="45"/>
      <c r="J106" s="48"/>
      <c r="K106" s="48"/>
    </row>
    <row r="107" spans="2:13" x14ac:dyDescent="0.2">
      <c r="B107" s="18"/>
      <c r="C107" s="49"/>
      <c r="E107" s="44"/>
      <c r="F107" s="45"/>
      <c r="G107" s="45"/>
      <c r="J107" s="48"/>
      <c r="K107" s="48"/>
    </row>
    <row r="108" spans="2:13" x14ac:dyDescent="0.2">
      <c r="B108" s="18"/>
      <c r="C108" s="49"/>
      <c r="E108" s="1"/>
      <c r="F108" s="1"/>
      <c r="G108" s="1"/>
    </row>
    <row r="109" spans="2:13" x14ac:dyDescent="0.2">
      <c r="B109" s="18"/>
      <c r="C109" s="49"/>
    </row>
    <row r="110" spans="2:13" x14ac:dyDescent="0.2">
      <c r="B110" s="18"/>
      <c r="C110" s="49"/>
    </row>
    <row r="111" spans="2:13" x14ac:dyDescent="0.2">
      <c r="B111" s="18"/>
      <c r="C111" s="49"/>
    </row>
    <row r="112" spans="2:13" x14ac:dyDescent="0.2">
      <c r="B112" s="18"/>
      <c r="C112" s="49"/>
      <c r="G112" s="18"/>
      <c r="H112" s="18"/>
      <c r="M112" s="18"/>
    </row>
    <row r="113" spans="2:13" x14ac:dyDescent="0.2">
      <c r="B113" s="18"/>
      <c r="C113" s="49"/>
      <c r="D113" s="50"/>
      <c r="E113" s="18"/>
      <c r="G113" s="18"/>
      <c r="H113" s="18"/>
      <c r="I113" s="18"/>
      <c r="J113" s="50"/>
      <c r="K113" s="18"/>
      <c r="L113" s="50"/>
    </row>
    <row r="114" spans="2:13" x14ac:dyDescent="0.2">
      <c r="B114" s="18"/>
      <c r="C114" s="49"/>
    </row>
    <row r="115" spans="2:13" x14ac:dyDescent="0.2">
      <c r="B115" s="18"/>
      <c r="C115" s="49"/>
      <c r="M115" s="49"/>
    </row>
    <row r="116" spans="2:13" x14ac:dyDescent="0.2">
      <c r="B116" s="18"/>
      <c r="C116" s="49"/>
      <c r="D116" s="51"/>
      <c r="E116" s="49"/>
      <c r="G116" s="52"/>
      <c r="I116" s="49"/>
      <c r="K116" s="52"/>
      <c r="M116" s="49"/>
    </row>
    <row r="117" spans="2:13" x14ac:dyDescent="0.2">
      <c r="B117" s="18"/>
      <c r="C117" s="49"/>
      <c r="D117" s="53"/>
      <c r="E117" s="49"/>
      <c r="G117" s="52"/>
      <c r="I117" s="49"/>
      <c r="J117" s="53"/>
      <c r="K117" s="52"/>
      <c r="L117" s="53"/>
      <c r="M117" s="49"/>
    </row>
    <row r="118" spans="2:13" x14ac:dyDescent="0.2">
      <c r="B118" s="18"/>
      <c r="C118" s="49"/>
      <c r="D118" s="53"/>
      <c r="E118" s="49"/>
      <c r="G118" s="52"/>
      <c r="I118" s="49"/>
      <c r="J118" s="53"/>
      <c r="K118" s="52"/>
      <c r="L118" s="53"/>
      <c r="M118" s="49"/>
    </row>
    <row r="119" spans="2:13" x14ac:dyDescent="0.2">
      <c r="B119" s="18"/>
      <c r="C119" s="49"/>
      <c r="D119" s="53"/>
      <c r="E119" s="49"/>
      <c r="G119" s="52"/>
      <c r="I119" s="49"/>
      <c r="J119" s="53"/>
      <c r="K119" s="52"/>
      <c r="L119" s="53"/>
      <c r="M119" s="49"/>
    </row>
    <row r="120" spans="2:13" x14ac:dyDescent="0.2">
      <c r="B120" s="18"/>
      <c r="C120" s="49"/>
      <c r="D120" s="53"/>
      <c r="E120" s="49"/>
      <c r="G120" s="52"/>
      <c r="I120" s="49"/>
      <c r="J120" s="53"/>
      <c r="K120" s="52"/>
      <c r="L120" s="53"/>
      <c r="M120" s="49"/>
    </row>
    <row r="121" spans="2:13" x14ac:dyDescent="0.2">
      <c r="B121" s="18"/>
      <c r="C121" s="49"/>
      <c r="D121" s="53"/>
      <c r="E121" s="49"/>
      <c r="G121" s="52"/>
      <c r="I121" s="49"/>
      <c r="J121" s="53"/>
      <c r="K121" s="52"/>
      <c r="L121" s="53"/>
      <c r="M121" s="49"/>
    </row>
    <row r="122" spans="2:13" x14ac:dyDescent="0.2">
      <c r="B122" s="18"/>
      <c r="C122" s="49"/>
      <c r="D122" s="53"/>
      <c r="E122" s="49"/>
      <c r="G122" s="52"/>
      <c r="I122" s="49"/>
      <c r="J122" s="53"/>
      <c r="K122" s="52"/>
      <c r="L122" s="53"/>
      <c r="M122" s="49"/>
    </row>
    <row r="123" spans="2:13" x14ac:dyDescent="0.2">
      <c r="B123" s="18"/>
      <c r="C123" s="49"/>
      <c r="D123" s="53"/>
      <c r="E123" s="49"/>
      <c r="G123" s="52"/>
      <c r="I123" s="49"/>
      <c r="J123" s="53"/>
      <c r="K123" s="52"/>
      <c r="L123" s="53"/>
      <c r="M123" s="49"/>
    </row>
    <row r="124" spans="2:13" x14ac:dyDescent="0.2">
      <c r="B124" s="18"/>
      <c r="C124" s="49"/>
      <c r="D124" s="53"/>
      <c r="E124" s="49"/>
      <c r="G124" s="52"/>
      <c r="I124" s="49"/>
      <c r="J124" s="53"/>
      <c r="K124" s="52"/>
      <c r="L124" s="53"/>
      <c r="M124" s="49"/>
    </row>
    <row r="125" spans="2:13" x14ac:dyDescent="0.2">
      <c r="B125" s="18"/>
      <c r="C125" s="49"/>
      <c r="D125" s="53"/>
      <c r="E125" s="49"/>
      <c r="G125" s="52"/>
      <c r="I125" s="49"/>
      <c r="J125" s="53"/>
      <c r="K125" s="52"/>
      <c r="L125" s="53"/>
      <c r="M125" s="49"/>
    </row>
    <row r="126" spans="2:13" x14ac:dyDescent="0.2">
      <c r="B126" s="18"/>
      <c r="C126" s="49"/>
      <c r="D126" s="53"/>
      <c r="E126" s="49"/>
      <c r="G126" s="52"/>
      <c r="I126" s="49"/>
      <c r="J126" s="53"/>
      <c r="K126" s="52"/>
      <c r="L126" s="53"/>
      <c r="M126" s="49"/>
    </row>
    <row r="127" spans="2:13" x14ac:dyDescent="0.2">
      <c r="B127" s="18"/>
      <c r="C127" s="49"/>
      <c r="D127" s="53"/>
      <c r="E127" s="49"/>
      <c r="G127" s="52"/>
      <c r="H127" s="49"/>
      <c r="I127" s="49"/>
      <c r="J127" s="53"/>
      <c r="K127" s="52"/>
      <c r="L127" s="53"/>
      <c r="M127" s="49"/>
    </row>
    <row r="128" spans="2:13" x14ac:dyDescent="0.2">
      <c r="B128" s="18"/>
      <c r="C128" s="49"/>
      <c r="D128" s="53"/>
      <c r="E128" s="49"/>
      <c r="G128" s="52"/>
      <c r="H128" s="49"/>
      <c r="I128" s="49"/>
      <c r="J128" s="53"/>
      <c r="K128" s="52"/>
      <c r="L128" s="53"/>
      <c r="M128" s="49"/>
    </row>
    <row r="129" spans="2:14" x14ac:dyDescent="0.2">
      <c r="B129" s="18"/>
      <c r="C129" s="49"/>
      <c r="D129" s="53"/>
      <c r="E129" s="49"/>
      <c r="G129" s="52"/>
      <c r="H129" s="49"/>
      <c r="I129" s="49"/>
      <c r="J129" s="53"/>
      <c r="K129" s="52"/>
      <c r="L129" s="53"/>
      <c r="M129" s="49"/>
    </row>
    <row r="130" spans="2:14" x14ac:dyDescent="0.2">
      <c r="B130" s="18"/>
      <c r="C130" s="49"/>
      <c r="D130" s="53"/>
      <c r="E130" s="49"/>
      <c r="G130" s="52"/>
      <c r="H130" s="49"/>
      <c r="I130" s="49"/>
      <c r="J130" s="53"/>
      <c r="K130" s="52"/>
      <c r="L130" s="53"/>
      <c r="M130" s="49"/>
    </row>
    <row r="131" spans="2:14" x14ac:dyDescent="0.2">
      <c r="B131" s="18"/>
      <c r="C131" s="49"/>
      <c r="D131" s="53"/>
      <c r="E131" s="49"/>
      <c r="G131" s="52"/>
      <c r="H131" s="49"/>
      <c r="I131" s="49"/>
      <c r="J131" s="53"/>
      <c r="K131" s="52"/>
      <c r="L131" s="53"/>
      <c r="M131" s="49"/>
    </row>
    <row r="132" spans="2:14" x14ac:dyDescent="0.2">
      <c r="B132" s="18"/>
      <c r="C132" s="49"/>
      <c r="D132" s="53"/>
      <c r="E132" s="49"/>
      <c r="G132" s="52"/>
      <c r="H132" s="49"/>
      <c r="I132" s="49"/>
      <c r="J132" s="53"/>
      <c r="K132" s="52"/>
      <c r="L132" s="53"/>
      <c r="M132" s="49"/>
    </row>
    <row r="133" spans="2:14" x14ac:dyDescent="0.2">
      <c r="B133" s="18"/>
      <c r="C133" s="49"/>
      <c r="D133" s="53"/>
      <c r="E133" s="49"/>
      <c r="G133" s="52"/>
      <c r="H133" s="49"/>
      <c r="I133" s="49"/>
      <c r="J133" s="53"/>
      <c r="K133" s="52"/>
      <c r="L133" s="53"/>
      <c r="M133" s="49"/>
    </row>
    <row r="134" spans="2:14" x14ac:dyDescent="0.2">
      <c r="B134" s="18"/>
      <c r="C134" s="49"/>
      <c r="D134" s="53"/>
      <c r="E134" s="49"/>
      <c r="G134" s="52"/>
      <c r="H134" s="49"/>
      <c r="I134" s="49"/>
      <c r="J134" s="53"/>
      <c r="K134" s="52"/>
      <c r="L134" s="53"/>
      <c r="M134" s="49"/>
    </row>
    <row r="135" spans="2:14" x14ac:dyDescent="0.2">
      <c r="B135" s="18"/>
      <c r="C135" s="49"/>
      <c r="D135" s="53"/>
      <c r="E135" s="49"/>
      <c r="G135" s="52"/>
      <c r="H135" s="49"/>
      <c r="I135" s="49"/>
      <c r="J135" s="53"/>
      <c r="K135" s="52"/>
      <c r="L135" s="53"/>
      <c r="M135" s="49"/>
    </row>
    <row r="136" spans="2:14" x14ac:dyDescent="0.2">
      <c r="B136" s="18"/>
      <c r="C136" s="49"/>
      <c r="D136" s="53"/>
      <c r="E136" s="49"/>
      <c r="G136" s="52"/>
      <c r="H136" s="49"/>
      <c r="I136" s="49"/>
      <c r="J136" s="53"/>
      <c r="K136" s="52"/>
      <c r="L136" s="53"/>
      <c r="M136" s="49"/>
    </row>
    <row r="137" spans="2:14" x14ac:dyDescent="0.2">
      <c r="B137" s="18"/>
      <c r="C137" s="49"/>
      <c r="D137" s="53"/>
      <c r="E137" s="49"/>
      <c r="G137" s="52"/>
      <c r="H137" s="49"/>
      <c r="I137" s="49"/>
      <c r="J137" s="53"/>
      <c r="K137" s="52"/>
      <c r="L137" s="53"/>
      <c r="M137" s="49"/>
    </row>
    <row r="138" spans="2:14" x14ac:dyDescent="0.2">
      <c r="D138" s="53"/>
      <c r="E138" s="49"/>
      <c r="G138" s="52"/>
      <c r="H138" s="49"/>
      <c r="I138" s="49"/>
      <c r="J138" s="53"/>
      <c r="K138" s="52"/>
      <c r="L138" s="53"/>
      <c r="M138" s="49"/>
    </row>
    <row r="139" spans="2:14" x14ac:dyDescent="0.2">
      <c r="B139" s="18"/>
      <c r="C139" s="49"/>
      <c r="D139" s="53"/>
      <c r="E139" s="49"/>
      <c r="G139" s="52"/>
      <c r="H139" s="49"/>
      <c r="I139" s="49"/>
      <c r="J139" s="53"/>
      <c r="K139" s="52"/>
      <c r="L139" s="53"/>
      <c r="M139" s="49"/>
      <c r="N139" s="18"/>
    </row>
    <row r="140" spans="2:14" x14ac:dyDescent="0.2">
      <c r="B140" s="18"/>
      <c r="C140" s="49"/>
      <c r="D140" s="53"/>
      <c r="E140" s="49"/>
      <c r="G140" s="52"/>
      <c r="H140" s="49"/>
      <c r="I140" s="49"/>
      <c r="J140" s="53"/>
      <c r="K140" s="52"/>
      <c r="L140" s="53"/>
      <c r="M140" s="49"/>
    </row>
    <row r="141" spans="2:14" x14ac:dyDescent="0.2">
      <c r="D141" s="53"/>
      <c r="E141" s="49"/>
      <c r="G141" s="52"/>
      <c r="H141" s="49"/>
      <c r="I141" s="49"/>
      <c r="J141" s="53"/>
      <c r="K141" s="52"/>
      <c r="L141" s="53"/>
      <c r="M141" s="49"/>
    </row>
    <row r="142" spans="2:14" x14ac:dyDescent="0.2">
      <c r="D142" s="53"/>
      <c r="E142" s="49"/>
      <c r="G142" s="52"/>
      <c r="H142" s="49"/>
      <c r="I142" s="49"/>
      <c r="J142" s="53"/>
      <c r="K142" s="52"/>
      <c r="L142" s="53"/>
      <c r="M142" s="49"/>
      <c r="N142" s="49"/>
    </row>
    <row r="143" spans="2:14" x14ac:dyDescent="0.2">
      <c r="D143" s="53"/>
      <c r="E143" s="49"/>
      <c r="G143" s="52"/>
      <c r="H143" s="49"/>
      <c r="I143" s="49"/>
      <c r="J143" s="53"/>
      <c r="K143" s="52"/>
      <c r="L143" s="53"/>
      <c r="M143" s="49"/>
      <c r="N143" s="49"/>
    </row>
    <row r="144" spans="2:14" x14ac:dyDescent="0.2">
      <c r="D144" s="53"/>
      <c r="E144" s="49"/>
      <c r="G144" s="52"/>
      <c r="H144" s="49"/>
      <c r="I144" s="49"/>
      <c r="J144" s="53"/>
      <c r="K144" s="52"/>
      <c r="L144" s="53"/>
      <c r="M144" s="49"/>
      <c r="N144" s="49"/>
    </row>
    <row r="145" spans="2:14" x14ac:dyDescent="0.2">
      <c r="D145" s="53"/>
      <c r="E145" s="49"/>
      <c r="G145" s="52"/>
      <c r="H145" s="49"/>
      <c r="I145" s="49"/>
      <c r="J145" s="53"/>
      <c r="K145" s="52"/>
      <c r="L145" s="53"/>
      <c r="M145" s="49"/>
      <c r="N145" s="49"/>
    </row>
    <row r="146" spans="2:14" x14ac:dyDescent="0.2">
      <c r="B146" s="18"/>
      <c r="C146" s="49"/>
      <c r="D146" s="53"/>
      <c r="E146" s="49"/>
      <c r="G146" s="52"/>
      <c r="H146" s="49"/>
      <c r="I146" s="49"/>
      <c r="J146" s="53"/>
      <c r="K146" s="52"/>
      <c r="L146" s="53"/>
      <c r="M146" s="49"/>
      <c r="N146" s="49"/>
    </row>
    <row r="147" spans="2:14" x14ac:dyDescent="0.2">
      <c r="B147" s="18"/>
      <c r="C147" s="49"/>
      <c r="D147" s="53"/>
      <c r="E147" s="49"/>
      <c r="G147" s="52"/>
      <c r="H147" s="49"/>
      <c r="I147" s="49"/>
      <c r="J147" s="53"/>
      <c r="K147" s="52"/>
      <c r="L147" s="53"/>
      <c r="M147" s="49"/>
      <c r="N147" s="49"/>
    </row>
    <row r="148" spans="2:14" x14ac:dyDescent="0.2">
      <c r="D148" s="53"/>
      <c r="E148" s="49"/>
      <c r="G148" s="52"/>
      <c r="H148" s="49"/>
      <c r="I148" s="49"/>
      <c r="J148" s="53"/>
      <c r="K148" s="52"/>
      <c r="L148" s="53"/>
      <c r="N148" s="49"/>
    </row>
    <row r="149" spans="2:14" x14ac:dyDescent="0.2">
      <c r="B149" s="18"/>
      <c r="C149" s="49"/>
      <c r="M149" s="49"/>
      <c r="N149" s="49"/>
    </row>
    <row r="150" spans="2:14" x14ac:dyDescent="0.2">
      <c r="B150" s="18"/>
      <c r="C150" s="49"/>
      <c r="D150" s="53"/>
      <c r="E150" s="49"/>
      <c r="G150" s="52"/>
      <c r="H150" s="49"/>
      <c r="I150" s="49"/>
      <c r="J150" s="53"/>
      <c r="K150" s="52"/>
      <c r="L150" s="53"/>
      <c r="M150" s="49"/>
      <c r="N150" s="49"/>
    </row>
    <row r="151" spans="2:14" x14ac:dyDescent="0.2">
      <c r="B151" s="18"/>
      <c r="C151" s="49"/>
      <c r="D151" s="53"/>
      <c r="E151" s="49"/>
      <c r="G151" s="52"/>
      <c r="H151" s="49"/>
      <c r="I151" s="49"/>
      <c r="J151" s="53"/>
      <c r="K151" s="52"/>
      <c r="L151" s="53"/>
      <c r="N151" s="49"/>
    </row>
    <row r="152" spans="2:14" x14ac:dyDescent="0.2">
      <c r="B152" s="18"/>
      <c r="C152" s="49"/>
      <c r="N152" s="49"/>
    </row>
    <row r="153" spans="2:14" x14ac:dyDescent="0.2">
      <c r="B153" s="18"/>
      <c r="C153" s="49"/>
      <c r="N153" s="49"/>
    </row>
    <row r="154" spans="2:14" x14ac:dyDescent="0.2">
      <c r="B154" s="18"/>
      <c r="N154" s="49"/>
    </row>
    <row r="155" spans="2:14" x14ac:dyDescent="0.2">
      <c r="B155" s="18"/>
      <c r="N155" s="49"/>
    </row>
    <row r="156" spans="2:14" x14ac:dyDescent="0.2">
      <c r="B156" s="18"/>
      <c r="M156" s="49"/>
      <c r="N156" s="49"/>
    </row>
    <row r="157" spans="2:14" x14ac:dyDescent="0.2">
      <c r="D157" s="53"/>
      <c r="E157" s="49"/>
      <c r="G157" s="52"/>
      <c r="H157" s="49"/>
      <c r="I157" s="49"/>
      <c r="J157" s="53"/>
      <c r="K157" s="52"/>
      <c r="L157" s="53"/>
      <c r="M157" s="49"/>
      <c r="N157" s="49"/>
    </row>
    <row r="158" spans="2:14" x14ac:dyDescent="0.2">
      <c r="D158" s="53"/>
      <c r="E158" s="49"/>
      <c r="G158" s="52"/>
      <c r="H158" s="49"/>
      <c r="I158" s="49"/>
      <c r="J158" s="53"/>
      <c r="K158" s="52"/>
      <c r="L158" s="53"/>
      <c r="N158" s="49"/>
    </row>
    <row r="159" spans="2:14" x14ac:dyDescent="0.2">
      <c r="M159" s="49"/>
      <c r="N159" s="49"/>
    </row>
    <row r="160" spans="2:14" x14ac:dyDescent="0.2">
      <c r="B160" s="41"/>
      <c r="D160" s="53"/>
      <c r="E160" s="49"/>
      <c r="G160" s="52"/>
      <c r="H160" s="49"/>
      <c r="I160" s="49"/>
      <c r="J160" s="53"/>
      <c r="K160" s="52"/>
      <c r="L160" s="53"/>
      <c r="M160" s="49"/>
      <c r="N160" s="49"/>
    </row>
    <row r="161" spans="2:14" x14ac:dyDescent="0.2">
      <c r="B161" s="41"/>
      <c r="D161" s="53"/>
      <c r="E161" s="49"/>
      <c r="G161" s="52"/>
      <c r="H161" s="49"/>
      <c r="I161" s="49"/>
      <c r="J161" s="53"/>
      <c r="K161" s="52"/>
      <c r="L161" s="53"/>
      <c r="M161" s="49"/>
      <c r="N161" s="49"/>
    </row>
    <row r="162" spans="2:14" x14ac:dyDescent="0.2">
      <c r="D162" s="53"/>
      <c r="E162" s="49"/>
      <c r="G162" s="52"/>
      <c r="H162" s="49"/>
      <c r="I162" s="49"/>
      <c r="J162" s="53"/>
      <c r="K162" s="52"/>
      <c r="L162" s="53"/>
      <c r="M162" s="49"/>
      <c r="N162" s="49"/>
    </row>
    <row r="163" spans="2:14" x14ac:dyDescent="0.2">
      <c r="D163" s="53"/>
      <c r="E163" s="49"/>
      <c r="G163" s="52"/>
      <c r="H163" s="49"/>
      <c r="I163" s="49"/>
      <c r="J163" s="53"/>
      <c r="K163" s="52"/>
      <c r="L163" s="53"/>
      <c r="M163" s="49"/>
      <c r="N163" s="49"/>
    </row>
    <row r="164" spans="2:14" x14ac:dyDescent="0.2">
      <c r="D164" s="53"/>
      <c r="E164" s="49"/>
      <c r="G164" s="52"/>
      <c r="H164" s="49"/>
      <c r="I164" s="49"/>
      <c r="J164" s="53"/>
      <c r="K164" s="52"/>
      <c r="L164" s="53"/>
      <c r="N164" s="49"/>
    </row>
    <row r="165" spans="2:14" x14ac:dyDescent="0.2">
      <c r="N165" s="49"/>
    </row>
    <row r="166" spans="2:14" x14ac:dyDescent="0.2">
      <c r="N166" s="49"/>
    </row>
    <row r="167" spans="2:14" x14ac:dyDescent="0.2">
      <c r="N167" s="49"/>
    </row>
    <row r="168" spans="2:14" x14ac:dyDescent="0.2">
      <c r="N168" s="49"/>
    </row>
    <row r="169" spans="2:14" x14ac:dyDescent="0.2">
      <c r="N169" s="49"/>
    </row>
    <row r="170" spans="2:14" x14ac:dyDescent="0.2">
      <c r="N170" s="49"/>
    </row>
    <row r="171" spans="2:14" x14ac:dyDescent="0.2">
      <c r="N171" s="49"/>
    </row>
    <row r="172" spans="2:14" x14ac:dyDescent="0.2">
      <c r="N172" s="49"/>
    </row>
    <row r="173" spans="2:14" x14ac:dyDescent="0.2">
      <c r="N173" s="49"/>
    </row>
    <row r="174" spans="2:14" x14ac:dyDescent="0.2">
      <c r="N174" s="49"/>
    </row>
    <row r="176" spans="2:14" x14ac:dyDescent="0.2">
      <c r="N176" s="49"/>
    </row>
    <row r="177" spans="14:14" x14ac:dyDescent="0.2">
      <c r="N177" s="49"/>
    </row>
    <row r="183" spans="14:14" x14ac:dyDescent="0.2">
      <c r="N183" s="49"/>
    </row>
    <row r="184" spans="14:14" x14ac:dyDescent="0.2">
      <c r="N184" s="49"/>
    </row>
    <row r="186" spans="14:14" x14ac:dyDescent="0.2">
      <c r="N186" s="49"/>
    </row>
    <row r="187" spans="14:14" x14ac:dyDescent="0.2">
      <c r="N187" s="49"/>
    </row>
    <row r="188" spans="14:14" x14ac:dyDescent="0.2">
      <c r="N188" s="49"/>
    </row>
    <row r="189" spans="14:14" x14ac:dyDescent="0.2">
      <c r="N189" s="49"/>
    </row>
    <row r="190" spans="14:14" x14ac:dyDescent="0.2">
      <c r="N190" s="49"/>
    </row>
  </sheetData>
  <mergeCells count="1">
    <mergeCell ref="A1:A50"/>
  </mergeCells>
  <phoneticPr fontId="4" type="noConversion"/>
  <printOptions verticalCentered="1"/>
  <pageMargins left="0.39370078740157483" right="0.35433070866141736" top="0.27559055118110237" bottom="0.47244094488188981" header="0.15748031496062992" footer="0.15748031496062992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P24</vt:lpstr>
      <vt:lpstr>P25</vt:lpstr>
      <vt:lpstr>P26</vt:lpstr>
      <vt:lpstr>P27</vt:lpstr>
      <vt:lpstr>'P24'!Print_Area</vt:lpstr>
      <vt:lpstr>'P25'!Print_Area</vt:lpstr>
      <vt:lpstr>'P26'!Print_Area</vt:lpstr>
      <vt:lpstr>'P27'!Print_Area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2013-12-09T04:04:09Z</dcterms:created>
  <dcterms:modified xsi:type="dcterms:W3CDTF">2013-12-09T04:04:19Z</dcterms:modified>
</cp:coreProperties>
</file>