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480" yWindow="660" windowWidth="28260" windowHeight="12015" activeTab="3"/>
  </bookViews>
  <sheets>
    <sheet name="p40" sheetId="4" r:id="rId1"/>
    <sheet name="p41" sheetId="5" r:id="rId2"/>
    <sheet name="p42" sheetId="2" r:id="rId3"/>
    <sheet name="p43" sheetId="3" r:id="rId4"/>
  </sheets>
  <definedNames>
    <definedName name="_GoBack" localSheetId="3">'p43'!$A$3</definedName>
    <definedName name="_xlnm.Print_Area" localSheetId="0">'p40'!$A$1:$E$15</definedName>
    <definedName name="_xlnm.Print_Area" localSheetId="1">'p41'!$A$1:$C$39</definedName>
    <definedName name="_xlnm.Print_Area" localSheetId="2">'p42'!$A$1:$B$59</definedName>
    <definedName name="_xlnm.Print_Area" localSheetId="3">'p43'!$A$1:$E$12</definedName>
  </definedNames>
  <calcPr calcId="145621"/>
</workbook>
</file>

<file path=xl/calcChain.xml><?xml version="1.0" encoding="utf-8"?>
<calcChain xmlns="http://schemas.openxmlformats.org/spreadsheetml/2006/main">
  <c r="B6" i="4" l="1"/>
  <c r="C34" i="5" l="1"/>
  <c r="C33" i="5"/>
  <c r="C27" i="5"/>
  <c r="C29" i="5"/>
  <c r="C21" i="5"/>
  <c r="C32" i="5" l="1"/>
  <c r="C13" i="5"/>
  <c r="C9" i="5"/>
  <c r="B57" i="2" l="1"/>
  <c r="B16" i="2" s="1"/>
  <c r="B49" i="2"/>
  <c r="B14" i="2" s="1"/>
  <c r="B42" i="2"/>
  <c r="B12" i="2" s="1"/>
  <c r="B22" i="2" s="1"/>
  <c r="B9" i="3"/>
  <c r="B8" i="4" s="1"/>
  <c r="C35" i="5" l="1"/>
  <c r="B7" i="4"/>
  <c r="B9" i="4" l="1"/>
</calcChain>
</file>

<file path=xl/sharedStrings.xml><?xml version="1.0" encoding="utf-8"?>
<sst xmlns="http://schemas.openxmlformats.org/spreadsheetml/2006/main" count="97" uniqueCount="85">
  <si>
    <t>Price to Pharmacists</t>
  </si>
  <si>
    <t>Ex-Manufacturer Price</t>
  </si>
  <si>
    <t>Administration, handling and storage costs</t>
  </si>
  <si>
    <t>2014-15 expenses for PBS and RPBS</t>
  </si>
  <si>
    <t>sub total</t>
  </si>
  <si>
    <t>Medicines cost</t>
  </si>
  <si>
    <t>Pharmacy cost</t>
  </si>
  <si>
    <t>Total</t>
  </si>
  <si>
    <t>NOTES</t>
  </si>
  <si>
    <t>#known as the AHI in 6CPA</t>
  </si>
  <si>
    <t>Programme Type</t>
  </si>
  <si>
    <t>Actual Expenditure 2014-15</t>
  </si>
  <si>
    <t>Rural Pharmacy Maintenance Allowance</t>
  </si>
  <si>
    <t>Rural Pharmacy Workforce</t>
  </si>
  <si>
    <t>Research and Development</t>
  </si>
  <si>
    <t>Medication Management services</t>
  </si>
  <si>
    <t>Medication Continuance</t>
  </si>
  <si>
    <t xml:space="preserve">Pharmacy Practice Incentive &amp; Accreditation </t>
  </si>
  <si>
    <t>Programmes Total 2014-15</t>
  </si>
  <si>
    <t>Element</t>
  </si>
  <si>
    <t>Amount</t>
  </si>
  <si>
    <t>CSO funding pool</t>
  </si>
  <si>
    <t>CSO admin</t>
  </si>
  <si>
    <t>Professional programmes</t>
  </si>
  <si>
    <t>Component</t>
  </si>
  <si>
    <t>Cost/Expense</t>
  </si>
  <si>
    <t>Medication Management services consist of the following elements:</t>
  </si>
  <si>
    <t>Aboriginal &amp; Torres Strait Islander programmes consist of the following elements:</t>
  </si>
  <si>
    <t>Aboriginal &amp; Torres Strait Islander programmes</t>
  </si>
  <si>
    <t>Community Services Obligation (CSO)</t>
  </si>
  <si>
    <t>3. The pharmacy remuneration figure is on a cash basis, as the data used to identify this amount was based on the Line by Line (LBL) data set Health receives from Human Services.  It was not possible to use the SAP data (accrual basis) for this component, as SAP data does not provide the breakdown between medicine cost and pharmacy remuneration cost elements, whereas the LBL does.</t>
  </si>
  <si>
    <t>The CSO for pharmaceutical wholesalers helps to  ensure there are arrangements in place for all Australians to have access to PBS medicines, via their community pharmacy, in a timely manner.
Administration of the CSO funding pool is conducted by the Australian Healthcare Associates under contract to the Department of Health.</t>
  </si>
  <si>
    <t>*5CPA - Fifth Community Pharmacy Agreement</t>
  </si>
  <si>
    <t>Electronic Prescription Fee</t>
  </si>
  <si>
    <t>Home Medicines Review (HMR)</t>
  </si>
  <si>
    <t>Residential Medication Management Review (RMMR)</t>
  </si>
  <si>
    <t>Electronic Reporting and Recording of Controlled Drugs (ERRCD)</t>
  </si>
  <si>
    <t>Supporting s100 Remote Aboriginal Area Health Services (RAAHS)</t>
  </si>
  <si>
    <t>Quality Use of Medicines Maximised for Aboriginal and Torres Strait Islander people (QUMAX)</t>
  </si>
  <si>
    <t>Under 5CPA there were a range of professional programmes and services delivered by community pharmacy and pharmacists to support the primary health care needs of consumers.  The following table details the funds spent on these programmes under 5CPA in 2014-15 by relevant categories.</t>
  </si>
  <si>
    <t>Pharmacy remuneration recognises the cost to the approved pharmacist for the purchase of the medicines; the administration, handling and storage costs entailed in dispensing medicines by the pharmacy (including associated infrastructure costs); and a pharmacist's specialised skills in dispensing the medicines.</t>
  </si>
  <si>
    <t>Pharmacist's specialised skills in dispensing the medicines</t>
  </si>
  <si>
    <t>Premium Free Dispensing Incentive</t>
  </si>
  <si>
    <t>1. Details on how the above figures were identified are provided in the accompanying data tables.  The above summary figures should be read in conjunction with the notes provided against each data table.</t>
  </si>
  <si>
    <t>2. Professional programmes and CSO figures are accrual based, as the data used to identify the amounts are based on SAP records, which is an accrual based system.</t>
  </si>
  <si>
    <t>Pharmacy Guild administration fees</t>
  </si>
  <si>
    <t>Diabetes Medscheck and Medscheck</t>
  </si>
  <si>
    <t>* Impairment on financial instruments - captured in note 17F (administered expenses) of Health's 2014-15 Annual Report (page 258)</t>
  </si>
  <si>
    <t>4CPA dose administration*</t>
  </si>
  <si>
    <t>4CPA Patient Medicines*</t>
  </si>
  <si>
    <t>PPI - Clinical Interventions by pharmacists</t>
  </si>
  <si>
    <t>PPI - Dose Administration Aids</t>
  </si>
  <si>
    <t>PPI - Staged Supply</t>
  </si>
  <si>
    <t>PPI and Accreditation</t>
  </si>
  <si>
    <t xml:space="preserve">Pharmacy Practice Incentive (PPI) &amp; Accreditation (PPI&amp;A) consists of the following elements: </t>
  </si>
  <si>
    <t>PPI&amp;A Primary Health Care</t>
  </si>
  <si>
    <t>PPI&amp;A Community Services Support</t>
  </si>
  <si>
    <t>PPI&amp;A Working with Others</t>
  </si>
  <si>
    <t>Funding to support accreditation &amp; patient services</t>
  </si>
  <si>
    <t>Workforce (traineeships)</t>
  </si>
  <si>
    <t>Workforce (scholarships)</t>
  </si>
  <si>
    <t>Electronic Prescription Scanning Incentive (ePSI)</t>
  </si>
  <si>
    <t>1. For the programmes administration arrangements for 2014-15 (administered by the Pharmacy Guild), the total funding provided to the Pharmacy Guild was $155, 481, 277 (accrual figure).  Of this, $5,651,723 was provided to the Pharmacy Guild for the purpose of Pharmacy Guild administration fees.  This means the Pharmacy Guild administration fees was 3.63% of the total funds.</t>
  </si>
  <si>
    <t>2. The difference between total funds provided to the Pharmacy Guild (see note 1) and the total funds in the above table is related to some non-Guild administered programmes (eg ERRCD), a range of programme support activities (eg evaluations, printing costs, etc), and accrual/other adjustments from 2013-14.</t>
  </si>
  <si>
    <t>The above figures do not include expenses of $1.516 million, incurred in June 2015 but paid out of the 2015-16 allocation (due to an under-stated accrual) - referenced in the Portfolio Additional Estimates Statements 2015-16, Table 2.2.2, page 39.</t>
  </si>
  <si>
    <t>3. Medication Management services, Aboriginal and Torres Strait Islander programmes, and Pharmacy Practice Incentive and Accreditation are made up of multiple elements, as per the following tables.</t>
  </si>
  <si>
    <t>Fifth Community Pharmacy Agreement Expenses Report for 2014-15</t>
  </si>
  <si>
    <t>Table 21: 2014-15 actual cost of each major component of 5CPA*</t>
  </si>
  <si>
    <t>Table 23: Costs, from SAP, of 5CPA Professional Pharmacy Programmes for 2014-15</t>
  </si>
  <si>
    <t>Table 24: Costs, from SAP, of 5CPA Community Services Obligation (CSO) for 2014-15</t>
  </si>
  <si>
    <t>Table 22: Remuneration for Community Pharmacies and Friendly Societies, 2014-15</t>
  </si>
  <si>
    <t>Wastage</t>
  </si>
  <si>
    <t>Wholesale Mark Up</t>
  </si>
  <si>
    <r>
      <t>Pharmacy Mark Up</t>
    </r>
    <r>
      <rPr>
        <sz val="8"/>
        <color theme="1"/>
        <rFont val="Calibri"/>
        <family val="2"/>
        <scheme val="minor"/>
      </rPr>
      <t>#</t>
    </r>
  </si>
  <si>
    <t>Dispensing Fee</t>
  </si>
  <si>
    <t>Dangerous Drug Fee</t>
  </si>
  <si>
    <t>Container Fee</t>
  </si>
  <si>
    <t>PBS Online Incentive</t>
  </si>
  <si>
    <t>Notes:</t>
  </si>
  <si>
    <t>Summary of medicines, wholesalers, and pharmacy costs</t>
  </si>
  <si>
    <t>Other</t>
  </si>
  <si>
    <t>Wholesale cost</t>
  </si>
  <si>
    <t>Pharmacy and wholesale remuneration</t>
  </si>
  <si>
    <t>2. Health's 2014-15 Annual Report lists the administered expenses for pharmaceutical benefits as $9.072 billion.  The difference between that figure and the total figure above is attributable to:
* the annual report does not include patient contributions; 
* the annual report data is based on accrual figures, whilst the above data is cash basis;
* the annual report data does not include PFDI or EPF; 
* the annual report is PBS only and does not include RPBS, whereas the above data includes RPBS; and
* the annual report captures all s85 and s100 accrued expenses (including all HSDs and EFC), while the above data captures all s85 and some s100 data for community pharmacy and friendly societies only (it excludes a number of smaller s100 programmes in 2014-15, for example growth hormone, IVF, botox, and Remote Area Aboriginal Health Services Programme).</t>
  </si>
  <si>
    <t>1. The above table is for PBS and RPBS prescriptions claimed by community pharmacies and friendly societies for both Section 85 and some Section 100 items.   It includes Government and patient contributions.  It does not include:
* EFC (as the calculations of the components from the Line by Line (LBL) data was not available for EFC in 2014-15.  This will be available for the 2016-17 report);
* hospital PBS claims for s85 items (as the report's focus is for community pharmacy);
* some private hospital HSD claims; and
* most public hospital HSD claims.
Given what data is and is not included, this table may not be directly comparable to earlier tables in this publication.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</si>
</sst>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164" formatCode="&quot;$&quot;#,##0.00"/>
    <numFmt numFmtId="165" formatCode="&quot;$&quot;#,##0"/>
  </numFmts>
  <fonts count="12" x14ac:knownFonts="1">
    <font>
      <sz val="11"/>
      <color theme="1"/>
      <name val="Calibri"/>
      <family val="2"/>
      <scheme val="minor"/>
    </font>
    <font>
      <b/>
      <sz val="11"/>
      <color theme="1"/>
      <name val="Calibri"/>
      <family val="2"/>
      <scheme val="minor"/>
    </font>
    <font>
      <b/>
      <i/>
      <sz val="11"/>
      <color theme="1"/>
      <name val="Calibri"/>
      <family val="2"/>
      <scheme val="minor"/>
    </font>
    <font>
      <b/>
      <sz val="14"/>
      <color theme="1"/>
      <name val="Calibri"/>
      <family val="2"/>
      <scheme val="minor"/>
    </font>
    <font>
      <i/>
      <sz val="8"/>
      <color theme="1"/>
      <name val="Calibri"/>
      <family val="2"/>
      <scheme val="minor"/>
    </font>
    <font>
      <sz val="8"/>
      <color theme="1"/>
      <name val="Calibri"/>
      <family val="2"/>
      <scheme val="minor"/>
    </font>
    <font>
      <b/>
      <sz val="12"/>
      <color theme="1"/>
      <name val="Calibri"/>
      <family val="2"/>
      <scheme val="minor"/>
    </font>
    <font>
      <sz val="9"/>
      <color theme="1"/>
      <name val="Calibri"/>
      <family val="2"/>
      <scheme val="minor"/>
    </font>
    <font>
      <b/>
      <sz val="16"/>
      <color theme="1"/>
      <name val="Calibri"/>
      <family val="2"/>
      <scheme val="minor"/>
    </font>
    <font>
      <b/>
      <i/>
      <sz val="11"/>
      <name val="Calibri"/>
      <family val="2"/>
      <scheme val="minor"/>
    </font>
    <font>
      <sz val="11"/>
      <name val="Calibri"/>
      <family val="2"/>
      <scheme val="minor"/>
    </font>
    <font>
      <b/>
      <sz val="14"/>
      <name val="Calibri"/>
      <family val="2"/>
      <scheme val="minor"/>
    </font>
  </fonts>
  <fills count="2">
    <fill>
      <patternFill patternType="none"/>
    </fill>
    <fill>
      <patternFill patternType="gray125"/>
    </fill>
  </fills>
  <borders count="26">
    <border>
      <left/>
      <right/>
      <top/>
      <bottom/>
      <diagonal/>
    </border>
    <border>
      <left style="medium">
        <color auto="1"/>
      </left>
      <right style="thin">
        <color theme="0" tint="-0.34998626667073579"/>
      </right>
      <top style="medium">
        <color auto="1"/>
      </top>
      <bottom style="thin">
        <color theme="0" tint="-0.34998626667073579"/>
      </bottom>
      <diagonal/>
    </border>
    <border>
      <left style="thin">
        <color theme="0" tint="-0.34998626667073579"/>
      </left>
      <right style="medium">
        <color auto="1"/>
      </right>
      <top style="medium">
        <color auto="1"/>
      </top>
      <bottom style="thin">
        <color theme="0" tint="-0.34998626667073579"/>
      </bottom>
      <diagonal/>
    </border>
    <border>
      <left style="medium">
        <color auto="1"/>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auto="1"/>
      </right>
      <top style="thin">
        <color theme="0" tint="-0.34998626667073579"/>
      </top>
      <bottom style="thin">
        <color theme="0" tint="-0.34998626667073579"/>
      </bottom>
      <diagonal/>
    </border>
    <border>
      <left style="medium">
        <color auto="1"/>
      </left>
      <right style="thin">
        <color theme="0" tint="-0.34998626667073579"/>
      </right>
      <top style="thin">
        <color theme="0" tint="-0.34998626667073579"/>
      </top>
      <bottom style="medium">
        <color auto="1"/>
      </bottom>
      <diagonal/>
    </border>
    <border>
      <left style="thin">
        <color theme="0" tint="-0.34998626667073579"/>
      </left>
      <right style="medium">
        <color auto="1"/>
      </right>
      <top style="thin">
        <color theme="0" tint="-0.34998626667073579"/>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theme="0" tint="-0.34998626667073579"/>
      </right>
      <top/>
      <bottom style="thin">
        <color theme="0" tint="-0.34998626667073579"/>
      </bottom>
      <diagonal/>
    </border>
    <border>
      <left style="thin">
        <color theme="0" tint="-0.34998626667073579"/>
      </left>
      <right style="medium">
        <color auto="1"/>
      </right>
      <top/>
      <bottom style="thin">
        <color theme="0" tint="-0.34998626667073579"/>
      </bottom>
      <diagonal/>
    </border>
    <border>
      <left style="thin">
        <color auto="1"/>
      </left>
      <right style="thin">
        <color theme="0" tint="-0.34998626667073579"/>
      </right>
      <top style="thin">
        <color auto="1"/>
      </top>
      <bottom style="thin">
        <color theme="0" tint="-0.34998626667073579"/>
      </bottom>
      <diagonal/>
    </border>
    <border>
      <left style="thin">
        <color theme="0" tint="-0.34998626667073579"/>
      </left>
      <right style="thin">
        <color theme="0" tint="-0.34998626667073579"/>
      </right>
      <top style="thin">
        <color auto="1"/>
      </top>
      <bottom style="thin">
        <color theme="0" tint="-0.34998626667073579"/>
      </bottom>
      <diagonal/>
    </border>
    <border>
      <left style="thin">
        <color theme="0" tint="-0.34998626667073579"/>
      </left>
      <right style="thin">
        <color auto="1"/>
      </right>
      <top style="thin">
        <color auto="1"/>
      </top>
      <bottom style="thin">
        <color theme="0" tint="-0.34998626667073579"/>
      </bottom>
      <diagonal/>
    </border>
    <border>
      <left style="thin">
        <color auto="1"/>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theme="0" tint="-0.34998626667073579"/>
      </left>
      <right style="thin">
        <color indexed="64"/>
      </right>
      <top/>
      <bottom/>
      <diagonal/>
    </border>
    <border>
      <left style="thin">
        <color theme="0" tint="-0.34998626667073579"/>
      </left>
      <right style="thin">
        <color indexed="64"/>
      </right>
      <top/>
      <bottom style="thin">
        <color theme="0" tint="-0.34998626667073579"/>
      </bottom>
      <diagonal/>
    </border>
    <border>
      <left style="thin">
        <color auto="1"/>
      </left>
      <right style="thin">
        <color theme="0" tint="-0.34998626667073579"/>
      </right>
      <top style="thin">
        <color theme="0" tint="-0.34998626667073579"/>
      </top>
      <bottom style="thin">
        <color auto="1"/>
      </bottom>
      <diagonal/>
    </border>
    <border>
      <left style="thin">
        <color theme="0" tint="-0.34998626667073579"/>
      </left>
      <right style="thin">
        <color theme="0" tint="-0.34998626667073579"/>
      </right>
      <top style="thin">
        <color theme="0" tint="-0.34998626667073579"/>
      </top>
      <bottom style="thin">
        <color auto="1"/>
      </bottom>
      <diagonal/>
    </border>
    <border>
      <left style="thin">
        <color theme="0" tint="-0.34998626667073579"/>
      </left>
      <right style="thin">
        <color auto="1"/>
      </right>
      <top style="thin">
        <color theme="0" tint="-0.34998626667073579"/>
      </top>
      <bottom style="thin">
        <color auto="1"/>
      </bottom>
      <diagonal/>
    </border>
  </borders>
  <cellStyleXfs count="1">
    <xf numFmtId="0" fontId="0" fillId="0" borderId="0"/>
  </cellStyleXfs>
  <cellXfs count="71">
    <xf numFmtId="0" fontId="0" fillId="0" borderId="0" xfId="0"/>
    <xf numFmtId="6" fontId="0" fillId="0" borderId="0" xfId="0" applyNumberFormat="1"/>
    <xf numFmtId="0" fontId="2" fillId="0" borderId="0" xfId="0" applyFont="1"/>
    <xf numFmtId="0" fontId="1" fillId="0" borderId="0" xfId="0" applyFont="1"/>
    <xf numFmtId="0" fontId="3" fillId="0" borderId="0" xfId="0" applyFont="1"/>
    <xf numFmtId="0" fontId="0" fillId="0" borderId="1" xfId="0" applyBorder="1"/>
    <xf numFmtId="0" fontId="0" fillId="0" borderId="3" xfId="0" applyBorder="1"/>
    <xf numFmtId="164" fontId="0" fillId="0" borderId="0" xfId="0" applyNumberFormat="1" applyAlignment="1">
      <alignment horizontal="left"/>
    </xf>
    <xf numFmtId="0" fontId="0" fillId="0" borderId="10" xfId="0" applyBorder="1"/>
    <xf numFmtId="0" fontId="1" fillId="0" borderId="12" xfId="0" applyFont="1" applyBorder="1"/>
    <xf numFmtId="0" fontId="1" fillId="0" borderId="1" xfId="0" applyFont="1" applyBorder="1"/>
    <xf numFmtId="0" fontId="1" fillId="0" borderId="2" xfId="0" applyFont="1" applyBorder="1" applyAlignment="1">
      <alignment horizontal="right"/>
    </xf>
    <xf numFmtId="0" fontId="1" fillId="0" borderId="6" xfId="0" applyFont="1" applyBorder="1"/>
    <xf numFmtId="0" fontId="6" fillId="0" borderId="6" xfId="0" applyFont="1" applyBorder="1"/>
    <xf numFmtId="0" fontId="2" fillId="0" borderId="6" xfId="0" applyFont="1" applyBorder="1"/>
    <xf numFmtId="0" fontId="1" fillId="0" borderId="8" xfId="0" applyFont="1" applyBorder="1"/>
    <xf numFmtId="0" fontId="3" fillId="0" borderId="6" xfId="0" applyFont="1" applyBorder="1"/>
    <xf numFmtId="0" fontId="7" fillId="0" borderId="0" xfId="0" applyFont="1" applyBorder="1"/>
    <xf numFmtId="6" fontId="7" fillId="0" borderId="0" xfId="0" applyNumberFormat="1" applyFont="1" applyBorder="1"/>
    <xf numFmtId="0" fontId="7" fillId="0" borderId="0" xfId="0" applyFont="1"/>
    <xf numFmtId="0" fontId="0" fillId="0" borderId="0" xfId="0" applyFill="1" applyAlignment="1">
      <alignment horizontal="left" wrapText="1"/>
    </xf>
    <xf numFmtId="0" fontId="0" fillId="0" borderId="0" xfId="0" applyFill="1"/>
    <xf numFmtId="165" fontId="0" fillId="0" borderId="0" xfId="0" applyNumberFormat="1" applyAlignment="1">
      <alignment horizontal="left"/>
    </xf>
    <xf numFmtId="165" fontId="0" fillId="0" borderId="5" xfId="0" applyNumberFormat="1" applyBorder="1"/>
    <xf numFmtId="165" fontId="0" fillId="0" borderId="5" xfId="0" applyNumberFormat="1" applyBorder="1" applyAlignment="1">
      <alignment horizontal="right"/>
    </xf>
    <xf numFmtId="165" fontId="3" fillId="0" borderId="7" xfId="0" applyNumberFormat="1" applyFont="1" applyBorder="1"/>
    <xf numFmtId="165" fontId="6" fillId="0" borderId="7" xfId="0" applyNumberFormat="1" applyFont="1" applyBorder="1"/>
    <xf numFmtId="165" fontId="0" fillId="0" borderId="0" xfId="0" applyNumberFormat="1"/>
    <xf numFmtId="165" fontId="0" fillId="0" borderId="2" xfId="0" applyNumberFormat="1" applyBorder="1"/>
    <xf numFmtId="0" fontId="0" fillId="0" borderId="0" xfId="0" applyFill="1" applyAlignment="1">
      <alignment horizontal="left" wrapText="1"/>
    </xf>
    <xf numFmtId="0" fontId="0" fillId="0" borderId="3" xfId="0" applyFill="1" applyBorder="1"/>
    <xf numFmtId="0" fontId="0" fillId="0" borderId="1" xfId="0" applyFill="1" applyBorder="1"/>
    <xf numFmtId="0" fontId="0" fillId="0" borderId="14" xfId="0" applyFill="1" applyBorder="1"/>
    <xf numFmtId="0" fontId="0" fillId="0" borderId="3" xfId="0" applyFill="1" applyBorder="1" applyAlignment="1">
      <alignment wrapText="1"/>
    </xf>
    <xf numFmtId="165" fontId="0" fillId="0" borderId="5" xfId="0" applyNumberFormat="1" applyFill="1" applyBorder="1" applyAlignment="1">
      <alignment horizontal="right"/>
    </xf>
    <xf numFmtId="165" fontId="1" fillId="0" borderId="7" xfId="0" applyNumberFormat="1" applyFont="1" applyBorder="1" applyAlignment="1">
      <alignment horizontal="right"/>
    </xf>
    <xf numFmtId="165" fontId="0" fillId="0" borderId="2" xfId="0" applyNumberFormat="1" applyBorder="1" applyAlignment="1">
      <alignment horizontal="right"/>
    </xf>
    <xf numFmtId="165" fontId="2" fillId="0" borderId="7" xfId="0" applyNumberFormat="1" applyFont="1" applyBorder="1" applyAlignment="1">
      <alignment horizontal="right"/>
    </xf>
    <xf numFmtId="165" fontId="0" fillId="0" borderId="2" xfId="0" applyNumberFormat="1" applyFill="1" applyBorder="1" applyAlignment="1">
      <alignment horizontal="right"/>
    </xf>
    <xf numFmtId="165" fontId="0" fillId="0" borderId="15" xfId="0" applyNumberFormat="1" applyFill="1" applyBorder="1" applyAlignment="1">
      <alignment horizontal="right"/>
    </xf>
    <xf numFmtId="165" fontId="0" fillId="0" borderId="15" xfId="0" applyNumberFormat="1" applyBorder="1" applyAlignment="1">
      <alignment horizontal="right"/>
    </xf>
    <xf numFmtId="165" fontId="0" fillId="0" borderId="11" xfId="0" applyNumberFormat="1" applyBorder="1" applyAlignment="1">
      <alignment horizontal="right"/>
    </xf>
    <xf numFmtId="165" fontId="1" fillId="0" borderId="13" xfId="0" applyNumberFormat="1" applyFont="1" applyBorder="1" applyAlignment="1">
      <alignment horizontal="right"/>
    </xf>
    <xf numFmtId="164" fontId="1" fillId="0" borderId="2" xfId="0" applyNumberFormat="1" applyFont="1" applyBorder="1" applyAlignment="1">
      <alignment horizontal="right"/>
    </xf>
    <xf numFmtId="164" fontId="1" fillId="0" borderId="9" xfId="0" applyNumberFormat="1" applyFont="1" applyBorder="1" applyAlignment="1">
      <alignment horizontal="right"/>
    </xf>
    <xf numFmtId="0" fontId="0" fillId="0" borderId="0" xfId="0" applyAlignment="1">
      <alignment horizontal="left" wrapText="1"/>
    </xf>
    <xf numFmtId="0" fontId="8" fillId="0" borderId="0" xfId="0" applyFont="1"/>
    <xf numFmtId="0" fontId="1" fillId="0" borderId="16" xfId="0" applyFont="1" applyFill="1" applyBorder="1"/>
    <xf numFmtId="0" fontId="0" fillId="0" borderId="17" xfId="0" applyFill="1" applyBorder="1"/>
    <xf numFmtId="0" fontId="1" fillId="0" borderId="18" xfId="0" applyFont="1" applyFill="1" applyBorder="1" applyAlignment="1">
      <alignment horizontal="right"/>
    </xf>
    <xf numFmtId="0" fontId="0" fillId="0" borderId="19" xfId="0" applyFill="1" applyBorder="1"/>
    <xf numFmtId="0" fontId="0" fillId="0" borderId="4" xfId="0" applyFill="1" applyBorder="1"/>
    <xf numFmtId="165" fontId="0" fillId="0" borderId="20" xfId="0" applyNumberFormat="1" applyFill="1" applyBorder="1"/>
    <xf numFmtId="0" fontId="2" fillId="0" borderId="4" xfId="0" applyFont="1" applyFill="1" applyBorder="1"/>
    <xf numFmtId="165" fontId="9" fillId="0" borderId="20" xfId="0" applyNumberFormat="1" applyFont="1" applyFill="1" applyBorder="1"/>
    <xf numFmtId="6" fontId="10" fillId="0" borderId="21" xfId="0" applyNumberFormat="1" applyFont="1" applyFill="1" applyBorder="1" applyAlignment="1">
      <alignment horizontal="right" vertical="top"/>
    </xf>
    <xf numFmtId="0" fontId="4" fillId="0" borderId="4" xfId="0" applyFont="1" applyFill="1" applyBorder="1"/>
    <xf numFmtId="165" fontId="10" fillId="0" borderId="20" xfId="0" applyNumberFormat="1" applyFont="1" applyFill="1" applyBorder="1"/>
    <xf numFmtId="6" fontId="10" fillId="0" borderId="20" xfId="0" applyNumberFormat="1" applyFont="1" applyFill="1" applyBorder="1" applyAlignment="1">
      <alignment horizontal="right" vertical="top"/>
    </xf>
    <xf numFmtId="6" fontId="10" fillId="0" borderId="22" xfId="0" applyNumberFormat="1" applyFont="1" applyFill="1" applyBorder="1" applyAlignment="1">
      <alignment horizontal="right" vertical="top"/>
    </xf>
    <xf numFmtId="0" fontId="0" fillId="0" borderId="23" xfId="0" applyFill="1" applyBorder="1"/>
    <xf numFmtId="0" fontId="6" fillId="0" borderId="24" xfId="0" applyFont="1" applyFill="1" applyBorder="1"/>
    <xf numFmtId="165" fontId="6" fillId="0" borderId="25" xfId="0" applyNumberFormat="1" applyFont="1" applyFill="1" applyBorder="1"/>
    <xf numFmtId="0" fontId="11" fillId="0" borderId="0" xfId="0" applyFont="1"/>
    <xf numFmtId="0" fontId="10" fillId="0" borderId="0" xfId="0" applyFont="1"/>
    <xf numFmtId="0" fontId="0" fillId="0" borderId="14" xfId="0" applyBorder="1"/>
    <xf numFmtId="165" fontId="0" fillId="0" borderId="15" xfId="0" applyNumberFormat="1" applyBorder="1"/>
    <xf numFmtId="0" fontId="0" fillId="0" borderId="0" xfId="0" applyAlignment="1">
      <alignment horizontal="left" wrapText="1"/>
    </xf>
    <xf numFmtId="0" fontId="10" fillId="0" borderId="0" xfId="0" applyFont="1" applyAlignment="1">
      <alignment horizontal="left" wrapText="1"/>
    </xf>
    <xf numFmtId="0" fontId="0" fillId="0" borderId="0" xfId="0" applyFill="1" applyAlignment="1">
      <alignment horizontal="left" wrapText="1"/>
    </xf>
    <xf numFmtId="0" fontId="0"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5"/>
  <sheetViews>
    <sheetView view="pageLayout" zoomScaleNormal="100" workbookViewId="0">
      <selection activeCell="E7" sqref="E7"/>
    </sheetView>
  </sheetViews>
  <sheetFormatPr defaultRowHeight="15" x14ac:dyDescent="0.25"/>
  <cols>
    <col min="1" max="1" width="37.28515625" customWidth="1"/>
    <col min="2" max="2" width="27.28515625" customWidth="1"/>
  </cols>
  <sheetData>
    <row r="1" spans="1:5" ht="21" x14ac:dyDescent="0.35">
      <c r="A1" s="46" t="s">
        <v>66</v>
      </c>
    </row>
    <row r="3" spans="1:5" ht="18.75" x14ac:dyDescent="0.3">
      <c r="A3" s="4" t="s">
        <v>67</v>
      </c>
    </row>
    <row r="4" spans="1:5" ht="15.75" thickBot="1" x14ac:dyDescent="0.3"/>
    <row r="5" spans="1:5" x14ac:dyDescent="0.25">
      <c r="A5" s="10" t="s">
        <v>24</v>
      </c>
      <c r="B5" s="11" t="s">
        <v>25</v>
      </c>
    </row>
    <row r="6" spans="1:5" x14ac:dyDescent="0.25">
      <c r="A6" s="6" t="s">
        <v>82</v>
      </c>
      <c r="B6" s="23">
        <f>'p41'!C34+'p41'!C33</f>
        <v>2760903735</v>
      </c>
    </row>
    <row r="7" spans="1:5" x14ac:dyDescent="0.25">
      <c r="A7" s="6" t="s">
        <v>23</v>
      </c>
      <c r="B7" s="24">
        <f>'p42'!B22</f>
        <v>157851969.94999999</v>
      </c>
    </row>
    <row r="8" spans="1:5" x14ac:dyDescent="0.25">
      <c r="A8" s="6" t="s">
        <v>29</v>
      </c>
      <c r="B8" s="24">
        <f>'p43'!B9</f>
        <v>193392123.78</v>
      </c>
    </row>
    <row r="9" spans="1:5" ht="19.5" thickBot="1" x14ac:dyDescent="0.35">
      <c r="A9" s="16" t="s">
        <v>7</v>
      </c>
      <c r="B9" s="25">
        <f>SUM(B6:B8)</f>
        <v>3112147828.73</v>
      </c>
    </row>
    <row r="10" spans="1:5" s="19" customFormat="1" ht="12" x14ac:dyDescent="0.2">
      <c r="A10" s="17" t="s">
        <v>32</v>
      </c>
      <c r="B10" s="18"/>
    </row>
    <row r="12" spans="1:5" x14ac:dyDescent="0.25">
      <c r="A12" s="3" t="s">
        <v>8</v>
      </c>
    </row>
    <row r="13" spans="1:5" ht="36.75" customHeight="1" x14ac:dyDescent="0.25">
      <c r="A13" s="67" t="s">
        <v>43</v>
      </c>
      <c r="B13" s="67"/>
      <c r="C13" s="67"/>
      <c r="D13" s="67"/>
      <c r="E13" s="67"/>
    </row>
    <row r="14" spans="1:5" ht="36.75" customHeight="1" x14ac:dyDescent="0.25">
      <c r="A14" s="67" t="s">
        <v>44</v>
      </c>
      <c r="B14" s="67"/>
      <c r="C14" s="67"/>
      <c r="D14" s="67"/>
      <c r="E14" s="67"/>
    </row>
    <row r="15" spans="1:5" ht="69.75" customHeight="1" x14ac:dyDescent="0.25">
      <c r="A15" s="67" t="s">
        <v>30</v>
      </c>
      <c r="B15" s="67"/>
      <c r="C15" s="67"/>
      <c r="D15" s="67"/>
      <c r="E15" s="67"/>
    </row>
  </sheetData>
  <mergeCells count="3">
    <mergeCell ref="A15:E15"/>
    <mergeCell ref="A14:E14"/>
    <mergeCell ref="A13:E13"/>
  </mergeCells>
  <pageMargins left="0.70866141732283472" right="0.70866141732283472" top="0.74803149606299213" bottom="0.74803149606299213" header="0.31496062992125984" footer="0.31496062992125984"/>
  <pageSetup scale="98" orientation="portrait" r:id="rId1"/>
  <headerFooter>
    <oddFooter>&amp;C40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2"/>
  <sheetViews>
    <sheetView zoomScaleNormal="100" workbookViewId="0">
      <selection activeCell="E28" sqref="E28"/>
    </sheetView>
  </sheetViews>
  <sheetFormatPr defaultRowHeight="15" x14ac:dyDescent="0.25"/>
  <cols>
    <col min="1" max="1" width="30.28515625" customWidth="1"/>
    <col min="2" max="2" width="39.7109375" bestFit="1" customWidth="1"/>
    <col min="3" max="3" width="34" customWidth="1"/>
    <col min="11" max="11" width="21.42578125" customWidth="1"/>
  </cols>
  <sheetData>
    <row r="1" spans="1:3" s="64" customFormat="1" ht="18.75" x14ac:dyDescent="0.3">
      <c r="A1" s="63" t="s">
        <v>70</v>
      </c>
    </row>
    <row r="3" spans="1:3" ht="49.5" customHeight="1" x14ac:dyDescent="0.25">
      <c r="A3" s="67" t="s">
        <v>40</v>
      </c>
      <c r="B3" s="67"/>
      <c r="C3" s="67"/>
    </row>
    <row r="4" spans="1:3" ht="15" customHeight="1" x14ac:dyDescent="0.25">
      <c r="A4" s="3"/>
    </row>
    <row r="5" spans="1:3" x14ac:dyDescent="0.25">
      <c r="A5" s="47" t="s">
        <v>19</v>
      </c>
      <c r="B5" s="48"/>
      <c r="C5" s="49" t="s">
        <v>3</v>
      </c>
    </row>
    <row r="6" spans="1:3" x14ac:dyDescent="0.25">
      <c r="A6" s="50" t="s">
        <v>0</v>
      </c>
      <c r="B6" s="51"/>
      <c r="C6" s="52"/>
    </row>
    <row r="7" spans="1:3" x14ac:dyDescent="0.25">
      <c r="A7" s="50"/>
      <c r="B7" s="51" t="s">
        <v>1</v>
      </c>
      <c r="C7" s="52">
        <v>6474674891</v>
      </c>
    </row>
    <row r="8" spans="1:3" x14ac:dyDescent="0.25">
      <c r="A8" s="50"/>
      <c r="B8" s="51" t="s">
        <v>72</v>
      </c>
      <c r="C8" s="52">
        <v>405656773</v>
      </c>
    </row>
    <row r="9" spans="1:3" x14ac:dyDescent="0.25">
      <c r="A9" s="50"/>
      <c r="B9" s="53" t="s">
        <v>4</v>
      </c>
      <c r="C9" s="54">
        <f>SUM(C7:C8)</f>
        <v>6880331664</v>
      </c>
    </row>
    <row r="10" spans="1:3" x14ac:dyDescent="0.25">
      <c r="A10" s="50"/>
      <c r="B10" s="51"/>
      <c r="C10" s="52"/>
    </row>
    <row r="11" spans="1:3" x14ac:dyDescent="0.25">
      <c r="A11" s="50" t="s">
        <v>2</v>
      </c>
      <c r="B11" s="51"/>
      <c r="C11" s="52"/>
    </row>
    <row r="12" spans="1:3" x14ac:dyDescent="0.25">
      <c r="A12" s="50"/>
      <c r="B12" s="51" t="s">
        <v>73</v>
      </c>
      <c r="C12" s="55">
        <v>613923871</v>
      </c>
    </row>
    <row r="13" spans="1:3" x14ac:dyDescent="0.25">
      <c r="A13" s="50"/>
      <c r="B13" s="53" t="s">
        <v>4</v>
      </c>
      <c r="C13" s="54">
        <f>SUM(C12)</f>
        <v>613923871</v>
      </c>
    </row>
    <row r="14" spans="1:3" x14ac:dyDescent="0.25">
      <c r="A14" s="50"/>
      <c r="B14" s="56" t="s">
        <v>9</v>
      </c>
      <c r="C14" s="54"/>
    </row>
    <row r="15" spans="1:3" x14ac:dyDescent="0.25">
      <c r="A15" s="50"/>
      <c r="B15" s="51"/>
      <c r="C15" s="57"/>
    </row>
    <row r="16" spans="1:3" x14ac:dyDescent="0.25">
      <c r="A16" s="50" t="s">
        <v>41</v>
      </c>
      <c r="B16" s="51"/>
      <c r="C16" s="57"/>
    </row>
    <row r="17" spans="1:11" x14ac:dyDescent="0.25">
      <c r="A17" s="50"/>
      <c r="B17" s="51" t="s">
        <v>74</v>
      </c>
      <c r="C17" s="58">
        <v>1481888199</v>
      </c>
    </row>
    <row r="18" spans="1:11" x14ac:dyDescent="0.25">
      <c r="A18" s="50"/>
      <c r="B18" s="51" t="s">
        <v>75</v>
      </c>
      <c r="C18" s="58">
        <v>21366422</v>
      </c>
    </row>
    <row r="19" spans="1:11" x14ac:dyDescent="0.25">
      <c r="A19" s="50"/>
      <c r="B19" s="51" t="s">
        <v>71</v>
      </c>
      <c r="C19" s="59">
        <v>2177734</v>
      </c>
    </row>
    <row r="20" spans="1:11" x14ac:dyDescent="0.25">
      <c r="A20" s="50"/>
      <c r="B20" s="51" t="s">
        <v>76</v>
      </c>
      <c r="C20" s="58">
        <v>256949</v>
      </c>
    </row>
    <row r="21" spans="1:11" x14ac:dyDescent="0.25">
      <c r="A21" s="50"/>
      <c r="B21" s="53" t="s">
        <v>4</v>
      </c>
      <c r="C21" s="54">
        <f>SUM(C17:C20)</f>
        <v>1505689304</v>
      </c>
    </row>
    <row r="22" spans="1:11" x14ac:dyDescent="0.25">
      <c r="A22" s="50"/>
      <c r="B22" s="51"/>
      <c r="C22" s="58"/>
    </row>
    <row r="23" spans="1:11" x14ac:dyDescent="0.25">
      <c r="A23" s="50" t="s">
        <v>80</v>
      </c>
      <c r="B23" s="51"/>
      <c r="C23" s="58"/>
    </row>
    <row r="24" spans="1:11" x14ac:dyDescent="0.25">
      <c r="A24" s="50"/>
      <c r="B24" s="51" t="s">
        <v>42</v>
      </c>
      <c r="C24" s="58">
        <v>227533313</v>
      </c>
    </row>
    <row r="25" spans="1:11" x14ac:dyDescent="0.25">
      <c r="A25" s="50"/>
      <c r="B25" s="51" t="s">
        <v>33</v>
      </c>
      <c r="C25" s="58">
        <v>8064500</v>
      </c>
    </row>
    <row r="26" spans="1:11" x14ac:dyDescent="0.25">
      <c r="A26" s="50"/>
      <c r="B26" s="51" t="s">
        <v>77</v>
      </c>
      <c r="C26" s="59">
        <v>35974</v>
      </c>
    </row>
    <row r="27" spans="1:11" x14ac:dyDescent="0.25">
      <c r="A27" s="50"/>
      <c r="B27" s="53" t="s">
        <v>4</v>
      </c>
      <c r="C27" s="54">
        <f>SUM(C24:C26)</f>
        <v>235633787</v>
      </c>
    </row>
    <row r="28" spans="1:11" ht="15.75" x14ac:dyDescent="0.25">
      <c r="A28" s="50"/>
      <c r="B28" s="51"/>
      <c r="C28" s="52"/>
      <c r="K28" s="62"/>
    </row>
    <row r="29" spans="1:11" ht="15.75" x14ac:dyDescent="0.25">
      <c r="A29" s="60"/>
      <c r="B29" s="61" t="s">
        <v>7</v>
      </c>
      <c r="C29" s="62">
        <f>C27+C21+C13+C9</f>
        <v>9235578626</v>
      </c>
    </row>
    <row r="30" spans="1:11" x14ac:dyDescent="0.25">
      <c r="C30" s="27"/>
      <c r="K30" s="27"/>
    </row>
    <row r="31" spans="1:11" ht="15.75" thickBot="1" x14ac:dyDescent="0.3">
      <c r="B31" s="3" t="s">
        <v>79</v>
      </c>
      <c r="C31" s="27"/>
    </row>
    <row r="32" spans="1:11" x14ac:dyDescent="0.25">
      <c r="B32" s="5" t="s">
        <v>5</v>
      </c>
      <c r="C32" s="28">
        <f>C7</f>
        <v>6474674891</v>
      </c>
      <c r="K32" s="27"/>
    </row>
    <row r="33" spans="1:11" x14ac:dyDescent="0.25">
      <c r="B33" s="65" t="s">
        <v>81</v>
      </c>
      <c r="C33" s="66">
        <f>C8</f>
        <v>405656773</v>
      </c>
      <c r="K33" s="27"/>
    </row>
    <row r="34" spans="1:11" x14ac:dyDescent="0.25">
      <c r="B34" s="6" t="s">
        <v>6</v>
      </c>
      <c r="C34" s="23">
        <f>C13+C21+C27</f>
        <v>2355246962</v>
      </c>
    </row>
    <row r="35" spans="1:11" ht="16.5" thickBot="1" x14ac:dyDescent="0.3">
      <c r="B35" s="13" t="s">
        <v>7</v>
      </c>
      <c r="C35" s="26">
        <f>SUM(C32:C34)</f>
        <v>9235578626</v>
      </c>
    </row>
    <row r="36" spans="1:11" x14ac:dyDescent="0.25">
      <c r="C36" s="1"/>
    </row>
    <row r="37" spans="1:11" x14ac:dyDescent="0.25">
      <c r="A37" s="3" t="s">
        <v>78</v>
      </c>
      <c r="C37" s="1"/>
    </row>
    <row r="38" spans="1:11" ht="138.75" customHeight="1" x14ac:dyDescent="0.25">
      <c r="A38" s="68" t="s">
        <v>84</v>
      </c>
      <c r="B38" s="68"/>
      <c r="C38" s="68"/>
    </row>
    <row r="39" spans="1:11" ht="167.25" customHeight="1" x14ac:dyDescent="0.25">
      <c r="A39" s="67" t="s">
        <v>83</v>
      </c>
      <c r="B39" s="67"/>
      <c r="C39" s="67"/>
    </row>
    <row r="41" spans="1:11" x14ac:dyDescent="0.25">
      <c r="A41" s="45"/>
      <c r="B41" s="45"/>
      <c r="C41" s="45"/>
    </row>
    <row r="42" spans="1:11" x14ac:dyDescent="0.25">
      <c r="A42" s="45"/>
      <c r="B42" s="45"/>
      <c r="C42" s="45"/>
    </row>
  </sheetData>
  <mergeCells count="3">
    <mergeCell ref="A39:C39"/>
    <mergeCell ref="A38:C38"/>
    <mergeCell ref="A3:C3"/>
  </mergeCells>
  <pageMargins left="0.70866141732283472" right="0.70866141732283472" top="0.74803149606299213" bottom="0.74803149606299213" header="0.31496062992125984" footer="0.31496062992125984"/>
  <pageSetup paperSize="9" scale="84" orientation="portrait" horizontalDpi="1200" verticalDpi="1200" r:id="rId1"/>
  <headerFooter>
    <oddFooter>&amp;C41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59"/>
  <sheetViews>
    <sheetView view="pageLayout" zoomScaleNormal="100" workbookViewId="0">
      <selection activeCell="C15" sqref="C15"/>
    </sheetView>
  </sheetViews>
  <sheetFormatPr defaultRowHeight="15" x14ac:dyDescent="0.25"/>
  <cols>
    <col min="1" max="1" width="75" customWidth="1"/>
    <col min="2" max="2" width="42" style="7" customWidth="1"/>
  </cols>
  <sheetData>
    <row r="1" spans="1:2" ht="18.75" x14ac:dyDescent="0.3">
      <c r="A1" s="4" t="s">
        <v>68</v>
      </c>
    </row>
    <row r="2" spans="1:2" ht="18.75" x14ac:dyDescent="0.3">
      <c r="A2" s="4"/>
    </row>
    <row r="3" spans="1:2" ht="50.25" customHeight="1" x14ac:dyDescent="0.25">
      <c r="A3" s="70" t="s">
        <v>39</v>
      </c>
      <c r="B3" s="70"/>
    </row>
    <row r="4" spans="1:2" ht="15.75" thickBot="1" x14ac:dyDescent="0.3"/>
    <row r="5" spans="1:2" x14ac:dyDescent="0.25">
      <c r="A5" s="10" t="s">
        <v>10</v>
      </c>
      <c r="B5" s="43" t="s">
        <v>11</v>
      </c>
    </row>
    <row r="6" spans="1:2" x14ac:dyDescent="0.25">
      <c r="A6" s="30" t="s">
        <v>12</v>
      </c>
      <c r="B6" s="24">
        <v>14272200</v>
      </c>
    </row>
    <row r="7" spans="1:2" x14ac:dyDescent="0.25">
      <c r="A7" s="30"/>
      <c r="B7" s="24"/>
    </row>
    <row r="8" spans="1:2" x14ac:dyDescent="0.25">
      <c r="A8" s="30" t="s">
        <v>13</v>
      </c>
      <c r="B8" s="34">
        <v>9132410</v>
      </c>
    </row>
    <row r="9" spans="1:2" x14ac:dyDescent="0.25">
      <c r="A9" s="30"/>
      <c r="B9" s="24"/>
    </row>
    <row r="10" spans="1:2" x14ac:dyDescent="0.25">
      <c r="A10" s="30" t="s">
        <v>14</v>
      </c>
      <c r="B10" s="24">
        <v>1541815.67</v>
      </c>
    </row>
    <row r="11" spans="1:2" x14ac:dyDescent="0.25">
      <c r="A11" s="30"/>
      <c r="B11" s="24"/>
    </row>
    <row r="12" spans="1:2" x14ac:dyDescent="0.25">
      <c r="A12" s="30" t="s">
        <v>15</v>
      </c>
      <c r="B12" s="24">
        <f>B42</f>
        <v>101882379.22999999</v>
      </c>
    </row>
    <row r="13" spans="1:2" x14ac:dyDescent="0.25">
      <c r="A13" s="30"/>
      <c r="B13" s="24"/>
    </row>
    <row r="14" spans="1:2" x14ac:dyDescent="0.25">
      <c r="A14" s="30" t="s">
        <v>28</v>
      </c>
      <c r="B14" s="34">
        <f>B49</f>
        <v>4393277.2</v>
      </c>
    </row>
    <row r="15" spans="1:2" x14ac:dyDescent="0.25">
      <c r="A15" s="30"/>
      <c r="B15" s="24"/>
    </row>
    <row r="16" spans="1:2" x14ac:dyDescent="0.25">
      <c r="A16" s="30" t="s">
        <v>17</v>
      </c>
      <c r="B16" s="24">
        <f>B57</f>
        <v>16738164.85</v>
      </c>
    </row>
    <row r="17" spans="1:2" x14ac:dyDescent="0.25">
      <c r="A17" s="30"/>
      <c r="B17" s="24"/>
    </row>
    <row r="18" spans="1:2" x14ac:dyDescent="0.25">
      <c r="A18" s="30" t="s">
        <v>45</v>
      </c>
      <c r="B18" s="24">
        <v>5651723</v>
      </c>
    </row>
    <row r="19" spans="1:2" x14ac:dyDescent="0.25">
      <c r="A19" s="30"/>
      <c r="B19" s="24"/>
    </row>
    <row r="20" spans="1:2" x14ac:dyDescent="0.25">
      <c r="A20" s="30" t="s">
        <v>61</v>
      </c>
      <c r="B20" s="24">
        <v>4240000</v>
      </c>
    </row>
    <row r="21" spans="1:2" x14ac:dyDescent="0.25">
      <c r="A21" s="6"/>
      <c r="B21" s="24"/>
    </row>
    <row r="22" spans="1:2" ht="15.75" thickBot="1" x14ac:dyDescent="0.3">
      <c r="A22" s="12" t="s">
        <v>18</v>
      </c>
      <c r="B22" s="35">
        <f>SUM(B6:B21)</f>
        <v>157851969.94999999</v>
      </c>
    </row>
    <row r="24" spans="1:2" x14ac:dyDescent="0.25">
      <c r="A24" s="3" t="s">
        <v>8</v>
      </c>
    </row>
    <row r="25" spans="1:2" ht="46.5" customHeight="1" x14ac:dyDescent="0.25">
      <c r="A25" s="69" t="s">
        <v>62</v>
      </c>
      <c r="B25" s="69"/>
    </row>
    <row r="26" spans="1:2" s="21" customFormat="1" ht="8.25" customHeight="1" x14ac:dyDescent="0.25">
      <c r="A26" s="20"/>
      <c r="B26" s="20"/>
    </row>
    <row r="27" spans="1:2" s="21" customFormat="1" ht="45.75" customHeight="1" x14ac:dyDescent="0.25">
      <c r="A27" s="69" t="s">
        <v>63</v>
      </c>
      <c r="B27" s="69"/>
    </row>
    <row r="28" spans="1:2" s="21" customFormat="1" ht="8.25" customHeight="1" x14ac:dyDescent="0.25">
      <c r="A28" s="29"/>
      <c r="B28" s="29"/>
    </row>
    <row r="29" spans="1:2" s="21" customFormat="1" ht="33" customHeight="1" x14ac:dyDescent="0.25">
      <c r="A29" s="69" t="s">
        <v>65</v>
      </c>
      <c r="B29" s="69"/>
    </row>
    <row r="30" spans="1:2" s="21" customFormat="1" ht="16.5" customHeight="1" x14ac:dyDescent="0.25">
      <c r="A30" s="20"/>
      <c r="B30" s="20"/>
    </row>
    <row r="31" spans="1:2" ht="15.75" thickBot="1" x14ac:dyDescent="0.3">
      <c r="A31" s="2" t="s">
        <v>26</v>
      </c>
    </row>
    <row r="32" spans="1:2" x14ac:dyDescent="0.25">
      <c r="A32" s="31" t="s">
        <v>46</v>
      </c>
      <c r="B32" s="36">
        <v>14914652.74</v>
      </c>
    </row>
    <row r="33" spans="1:2" x14ac:dyDescent="0.25">
      <c r="A33" s="30" t="s">
        <v>35</v>
      </c>
      <c r="B33" s="24">
        <v>14203044.33</v>
      </c>
    </row>
    <row r="34" spans="1:2" x14ac:dyDescent="0.25">
      <c r="A34" s="30" t="s">
        <v>34</v>
      </c>
      <c r="B34" s="24">
        <v>12506753</v>
      </c>
    </row>
    <row r="35" spans="1:2" x14ac:dyDescent="0.25">
      <c r="A35" s="30" t="s">
        <v>16</v>
      </c>
      <c r="B35" s="34">
        <v>1970</v>
      </c>
    </row>
    <row r="36" spans="1:2" x14ac:dyDescent="0.25">
      <c r="A36" s="30" t="s">
        <v>36</v>
      </c>
      <c r="B36" s="34">
        <v>629369.62</v>
      </c>
    </row>
    <row r="37" spans="1:2" x14ac:dyDescent="0.25">
      <c r="A37" s="30" t="s">
        <v>48</v>
      </c>
      <c r="B37" s="34">
        <v>-4500</v>
      </c>
    </row>
    <row r="38" spans="1:2" x14ac:dyDescent="0.25">
      <c r="A38" s="30" t="s">
        <v>49</v>
      </c>
      <c r="B38" s="34">
        <v>-1000</v>
      </c>
    </row>
    <row r="39" spans="1:2" x14ac:dyDescent="0.25">
      <c r="A39" s="30" t="s">
        <v>50</v>
      </c>
      <c r="B39" s="24">
        <v>19142863.170000002</v>
      </c>
    </row>
    <row r="40" spans="1:2" x14ac:dyDescent="0.25">
      <c r="A40" s="30" t="s">
        <v>51</v>
      </c>
      <c r="B40" s="24">
        <v>33997863.189999998</v>
      </c>
    </row>
    <row r="41" spans="1:2" x14ac:dyDescent="0.25">
      <c r="A41" s="30" t="s">
        <v>52</v>
      </c>
      <c r="B41" s="24">
        <v>6491363.1799999997</v>
      </c>
    </row>
    <row r="42" spans="1:2" ht="15.75" thickBot="1" x14ac:dyDescent="0.3">
      <c r="A42" s="14" t="s">
        <v>7</v>
      </c>
      <c r="B42" s="37">
        <f>SUM(B32:B41)</f>
        <v>101882379.22999999</v>
      </c>
    </row>
    <row r="44" spans="1:2" ht="15.75" thickBot="1" x14ac:dyDescent="0.3">
      <c r="A44" s="2" t="s">
        <v>27</v>
      </c>
    </row>
    <row r="45" spans="1:2" x14ac:dyDescent="0.25">
      <c r="A45" s="31" t="s">
        <v>60</v>
      </c>
      <c r="B45" s="38">
        <v>135000</v>
      </c>
    </row>
    <row r="46" spans="1:2" x14ac:dyDescent="0.25">
      <c r="A46" s="32" t="s">
        <v>59</v>
      </c>
      <c r="B46" s="39">
        <v>151667</v>
      </c>
    </row>
    <row r="47" spans="1:2" x14ac:dyDescent="0.25">
      <c r="A47" s="30" t="s">
        <v>37</v>
      </c>
      <c r="B47" s="24">
        <v>3299443.2</v>
      </c>
    </row>
    <row r="48" spans="1:2" ht="30" x14ac:dyDescent="0.25">
      <c r="A48" s="33" t="s">
        <v>38</v>
      </c>
      <c r="B48" s="24">
        <v>807167</v>
      </c>
    </row>
    <row r="49" spans="1:2" ht="15.75" thickBot="1" x14ac:dyDescent="0.3">
      <c r="A49" s="14" t="s">
        <v>7</v>
      </c>
      <c r="B49" s="37">
        <f>SUM(B45:B48)</f>
        <v>4393277.2</v>
      </c>
    </row>
    <row r="50" spans="1:2" x14ac:dyDescent="0.25">
      <c r="B50" s="22"/>
    </row>
    <row r="51" spans="1:2" ht="15.75" thickBot="1" x14ac:dyDescent="0.3">
      <c r="A51" s="2" t="s">
        <v>54</v>
      </c>
      <c r="B51" s="22"/>
    </row>
    <row r="52" spans="1:2" x14ac:dyDescent="0.25">
      <c r="A52" s="31" t="s">
        <v>53</v>
      </c>
      <c r="B52" s="36">
        <v>112201</v>
      </c>
    </row>
    <row r="53" spans="1:2" x14ac:dyDescent="0.25">
      <c r="A53" s="32" t="s">
        <v>55</v>
      </c>
      <c r="B53" s="40">
        <v>5541500</v>
      </c>
    </row>
    <row r="54" spans="1:2" x14ac:dyDescent="0.25">
      <c r="A54" s="32" t="s">
        <v>56</v>
      </c>
      <c r="B54" s="40">
        <v>5541500</v>
      </c>
    </row>
    <row r="55" spans="1:2" x14ac:dyDescent="0.25">
      <c r="A55" s="32" t="s">
        <v>57</v>
      </c>
      <c r="B55" s="40">
        <v>5541500</v>
      </c>
    </row>
    <row r="56" spans="1:2" x14ac:dyDescent="0.25">
      <c r="A56" s="30" t="s">
        <v>58</v>
      </c>
      <c r="B56" s="24">
        <v>1463.85</v>
      </c>
    </row>
    <row r="57" spans="1:2" ht="15.75" thickBot="1" x14ac:dyDescent="0.3">
      <c r="A57" s="14" t="s">
        <v>7</v>
      </c>
      <c r="B57" s="37">
        <f>SUM(B52:B56)</f>
        <v>16738164.85</v>
      </c>
    </row>
    <row r="59" spans="1:2" ht="20.25" customHeight="1" x14ac:dyDescent="0.25">
      <c r="A59" s="67" t="s">
        <v>47</v>
      </c>
      <c r="B59" s="67"/>
    </row>
  </sheetData>
  <mergeCells count="5">
    <mergeCell ref="A25:B25"/>
    <mergeCell ref="A3:B3"/>
    <mergeCell ref="A29:B29"/>
    <mergeCell ref="A59:B59"/>
    <mergeCell ref="A27:B27"/>
  </mergeCells>
  <pageMargins left="0.70866141732283472" right="0.70866141732283472" top="0.74803149606299213" bottom="0.74803149606299213" header="0.31496062992125984" footer="0.31496062992125984"/>
  <pageSetup scale="69" orientation="portrait" r:id="rId1"/>
  <headerFooter>
    <oddFooter>&amp;C42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2"/>
  <sheetViews>
    <sheetView tabSelected="1" view="pageLayout" zoomScaleNormal="100" workbookViewId="0">
      <selection activeCell="E6" sqref="E6"/>
    </sheetView>
  </sheetViews>
  <sheetFormatPr defaultRowHeight="15" x14ac:dyDescent="0.25"/>
  <cols>
    <col min="1" max="1" width="22.28515625" customWidth="1"/>
    <col min="2" max="2" width="29.42578125" style="7" customWidth="1"/>
    <col min="5" max="5" width="17.85546875" customWidth="1"/>
  </cols>
  <sheetData>
    <row r="1" spans="1:5" ht="18.75" x14ac:dyDescent="0.3">
      <c r="A1" s="4" t="s">
        <v>69</v>
      </c>
    </row>
    <row r="2" spans="1:5" ht="18.75" x14ac:dyDescent="0.3">
      <c r="A2" s="4"/>
    </row>
    <row r="3" spans="1:5" ht="90" customHeight="1" x14ac:dyDescent="0.25">
      <c r="A3" s="70" t="s">
        <v>31</v>
      </c>
      <c r="B3" s="70"/>
      <c r="C3" s="70"/>
      <c r="D3" s="70"/>
      <c r="E3" s="70"/>
    </row>
    <row r="4" spans="1:5" ht="18.75" x14ac:dyDescent="0.3">
      <c r="A4" s="4"/>
    </row>
    <row r="5" spans="1:5" ht="15.75" thickBot="1" x14ac:dyDescent="0.3"/>
    <row r="6" spans="1:5" x14ac:dyDescent="0.25">
      <c r="A6" s="15" t="s">
        <v>19</v>
      </c>
      <c r="B6" s="44" t="s">
        <v>20</v>
      </c>
    </row>
    <row r="7" spans="1:5" x14ac:dyDescent="0.25">
      <c r="A7" s="8" t="s">
        <v>21</v>
      </c>
      <c r="B7" s="41">
        <v>192090099.75999999</v>
      </c>
    </row>
    <row r="8" spans="1:5" x14ac:dyDescent="0.25">
      <c r="A8" s="8" t="s">
        <v>22</v>
      </c>
      <c r="B8" s="41">
        <v>1302024.02</v>
      </c>
    </row>
    <row r="9" spans="1:5" ht="15.75" thickBot="1" x14ac:dyDescent="0.3">
      <c r="A9" s="9" t="s">
        <v>7</v>
      </c>
      <c r="B9" s="42">
        <f>SUM(B7:B8)</f>
        <v>193392123.78</v>
      </c>
    </row>
    <row r="11" spans="1:5" x14ac:dyDescent="0.25">
      <c r="A11" s="3" t="s">
        <v>8</v>
      </c>
    </row>
    <row r="12" spans="1:5" ht="48.75" customHeight="1" x14ac:dyDescent="0.25">
      <c r="A12" s="67" t="s">
        <v>64</v>
      </c>
      <c r="B12" s="67"/>
      <c r="C12" s="67"/>
      <c r="D12" s="67"/>
      <c r="E12" s="67"/>
    </row>
  </sheetData>
  <mergeCells count="2">
    <mergeCell ref="A3:E3"/>
    <mergeCell ref="A12:E12"/>
  </mergeCells>
  <pageMargins left="0.70866141732283472" right="0.70866141732283472" top="0.74803149606299213" bottom="0.74803149606299213" header="0.31496062992125984" footer="0.31496062992125984"/>
  <pageSetup orientation="portrait" r:id="rId1"/>
  <headerFooter>
    <oddFooter>&amp;C43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p40</vt:lpstr>
      <vt:lpstr>p41</vt:lpstr>
      <vt:lpstr>p42</vt:lpstr>
      <vt:lpstr>p43</vt:lpstr>
      <vt:lpstr>'p43'!_GoBack</vt:lpstr>
      <vt:lpstr>'p40'!Print_Area</vt:lpstr>
      <vt:lpstr>'p41'!Print_Area</vt:lpstr>
      <vt:lpstr>'p42'!Print_Area</vt:lpstr>
      <vt:lpstr>'p43'!Print_Area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2016-05-04T01:21:04Z</dcterms:created>
  <dcterms:modified xsi:type="dcterms:W3CDTF">2016-05-04T01:21:13Z</dcterms:modified>
</cp:coreProperties>
</file>